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خرداد\سپهر\"/>
    </mc:Choice>
  </mc:AlternateContent>
  <xr:revisionPtr revIDLastSave="0" documentId="13_ncr:1_{A97DBD33-A525-4D72-831D-BF96923AC7D0}" xr6:coauthVersionLast="47" xr6:coauthVersionMax="47" xr10:uidLastSave="{00000000-0000-0000-0000-000000000000}"/>
  <bookViews>
    <workbookView xWindow="-60" yWindow="-60" windowWidth="28920" windowHeight="15720" activeTab="7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</sheets>
  <definedNames>
    <definedName name="_xlnm._FilterDatabase" localSheetId="1" hidden="1">'سرمایه گذاری ها'!$E$12:$Q$16</definedName>
    <definedName name="_xlnm._FilterDatabase" localSheetId="2" hidden="1">'سهام پروژه'!$C$11:$AA$14</definedName>
    <definedName name="_xlnm.Print_Area" localSheetId="1">'سرمایه گذاری ها'!$A$1:$S$22</definedName>
    <definedName name="_xlnm.Print_Area" localSheetId="0">'صفحه اول '!$A$1:$N$61</definedName>
  </definedNames>
  <calcPr calcId="181029"/>
</workbook>
</file>

<file path=xl/calcChain.xml><?xml version="1.0" encoding="utf-8"?>
<calcChain xmlns="http://schemas.openxmlformats.org/spreadsheetml/2006/main">
  <c r="E15" i="16" l="1"/>
  <c r="E17" i="16" s="1"/>
  <c r="E14" i="16"/>
  <c r="E13" i="16"/>
  <c r="W12" i="1"/>
  <c r="Y12" i="1" s="1"/>
  <c r="L15" i="5"/>
  <c r="N15" i="5"/>
  <c r="P15" i="5"/>
  <c r="R15" i="5"/>
  <c r="T15" i="5"/>
  <c r="V15" i="5"/>
  <c r="X15" i="5"/>
  <c r="Z15" i="5"/>
  <c r="AB15" i="5"/>
  <c r="AD15" i="5"/>
  <c r="J19" i="13"/>
  <c r="F19" i="13"/>
  <c r="L22" i="6"/>
  <c r="N22" i="6"/>
  <c r="P22" i="6"/>
  <c r="R22" i="6"/>
  <c r="W11" i="1"/>
  <c r="G15" i="1"/>
  <c r="I15" i="1"/>
  <c r="K15" i="1"/>
  <c r="M15" i="1"/>
  <c r="O15" i="1"/>
  <c r="Q15" i="1"/>
  <c r="S15" i="1"/>
  <c r="U15" i="1"/>
  <c r="W15" i="1" l="1"/>
  <c r="Y11" i="1"/>
  <c r="Y15" i="1" s="1"/>
  <c r="D9" i="15"/>
  <c r="J18" i="7"/>
  <c r="L18" i="7"/>
  <c r="M18" i="7"/>
  <c r="N18" i="7"/>
  <c r="O18" i="7"/>
  <c r="P18" i="7"/>
  <c r="R18" i="7"/>
  <c r="S18" i="7"/>
  <c r="T18" i="7"/>
  <c r="D13" i="15" l="1"/>
  <c r="F11" i="15" s="1"/>
  <c r="O14" i="16"/>
  <c r="M15" i="16"/>
  <c r="G14" i="16"/>
  <c r="I14" i="16"/>
  <c r="K14" i="16"/>
  <c r="G13" i="16"/>
  <c r="K15" i="16"/>
  <c r="G15" i="16"/>
  <c r="I15" i="16"/>
  <c r="O15" i="16"/>
  <c r="I13" i="16"/>
  <c r="K13" i="16"/>
  <c r="M13" i="16"/>
  <c r="O13" i="16"/>
  <c r="O17" i="16" s="1"/>
  <c r="F9" i="15" l="1"/>
  <c r="F10" i="15"/>
  <c r="G17" i="16"/>
  <c r="M14" i="16"/>
  <c r="M17" i="16" s="1"/>
  <c r="K17" i="16"/>
  <c r="I17" i="16"/>
  <c r="AA13" i="1" l="1"/>
  <c r="T12" i="6"/>
  <c r="T16" i="6"/>
  <c r="T20" i="6"/>
  <c r="T19" i="6"/>
  <c r="T13" i="6"/>
  <c r="T17" i="6"/>
  <c r="T14" i="6"/>
  <c r="T18" i="6"/>
  <c r="T15" i="6"/>
  <c r="AF13" i="5"/>
  <c r="AF15" i="5" s="1"/>
  <c r="T11" i="6"/>
  <c r="AA12" i="1"/>
  <c r="AA11" i="1"/>
  <c r="F13" i="15"/>
  <c r="H11" i="15"/>
  <c r="H10" i="15"/>
  <c r="H9" i="15"/>
  <c r="Q17" i="16"/>
  <c r="Q16" i="16"/>
  <c r="Q14" i="16"/>
  <c r="Q15" i="16"/>
  <c r="Q13" i="16"/>
  <c r="T22" i="6" l="1"/>
  <c r="H13" i="15"/>
  <c r="AA15" i="1"/>
</calcChain>
</file>

<file path=xl/sharedStrings.xml><?xml version="1.0" encoding="utf-8"?>
<sst xmlns="http://schemas.openxmlformats.org/spreadsheetml/2006/main" count="340" uniqueCount="103">
  <si>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</si>
  <si>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</si>
  <si>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</si>
  <si>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</si>
  <si>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</si>
  <si>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</si>
  <si>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</si>
  <si>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</si>
  <si>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</si>
  <si>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</si>
  <si>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</si>
  <si>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</si>
  <si>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</si>
  <si>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</si>
  <si>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</si>
  <si>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</si>
  <si>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</si>
  <si>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</si>
  <si>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</si>
  <si>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</si>
  <si>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</si>
  <si>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</si>
  <si>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</si>
  <si>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</si>
  <si>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</si>
  <si>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</si>
  <si>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</si>
  <si>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</si>
  <si>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</si>
  <si>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</si>
  <si>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</si>
  <si>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</si>
  <si>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</si>
  <si>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</si>
  <si>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</si>
  <si>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</si>
  <si>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</si>
  <si>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</si>
  <si>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</si>
  <si>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</si>
  <si>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</si>
  <si>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</si>
  <si>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</si>
  <si>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</si>
  <si>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</si>
  <si>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</si>
  <si>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</si>
  <si>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</si>
  <si>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</si>
  <si>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تاریخ سررسید</t>
  </si>
  <si>
    <t>گواهی سپرده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</si>
  <si>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</si>
  <si>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</si>
  <si>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</si>
  <si>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</si>
  <si>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</si>
  <si>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خیر</t>
  </si>
  <si>
    <t>بانک ملت ملاصدرا</t>
  </si>
  <si>
    <t>1400/08/02</t>
  </si>
  <si>
    <t>9547682762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</si>
  <si>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</si>
  <si>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</si>
  <si>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</si>
  <si>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</si>
  <si>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</si>
  <si>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</si>
  <si>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</si>
  <si>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</si>
  <si>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</si>
  <si>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</si>
  <si>
    <t>گواهی سپرده سرمایه گذاری سامان 1401/06/09</t>
  </si>
  <si>
    <t>1402/06/09</t>
  </si>
  <si>
    <t>بانک سامان ملاصدرا</t>
  </si>
  <si>
    <t>82981040038561</t>
  </si>
  <si>
    <t>1401/06/08</t>
  </si>
  <si>
    <t>شرکت هنربخشان نوین شایگان</t>
  </si>
  <si>
    <t>بانک خاورمیانه نیایش</t>
  </si>
  <si>
    <t>101310810707074764</t>
  </si>
  <si>
    <t>1401/07/09</t>
  </si>
  <si>
    <t xml:space="preserve"> </t>
  </si>
  <si>
    <t xml:space="preserve"> 1402/02/31</t>
  </si>
  <si>
    <t>بانک پاسارگاد ملاصدرا</t>
  </si>
  <si>
    <t xml:space="preserve"> 211307164386001</t>
  </si>
  <si>
    <t>سپرده بلند مدت</t>
  </si>
  <si>
    <t>1402/02/09</t>
  </si>
  <si>
    <t>موسسه اعتباری ملل نارمک</t>
  </si>
  <si>
    <t>026660357000000032</t>
  </si>
  <si>
    <t>2118100164386001</t>
  </si>
  <si>
    <t>026610277000000407</t>
  </si>
  <si>
    <t>برای ماه منتهی به 1402/03/31</t>
  </si>
  <si>
    <t xml:space="preserve"> 1402/03/31</t>
  </si>
  <si>
    <t>برای ماه منتهی به  1402/03/31</t>
  </si>
  <si>
    <t>شرکت روایتگران شهر روشن</t>
  </si>
  <si>
    <t>-</t>
  </si>
  <si>
    <t>026660357000000107</t>
  </si>
  <si>
    <t>1402/03/17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</si>
  <si>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</si>
  <si>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</si>
  <si>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</si>
  <si>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</si>
  <si>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</si>
  <si>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</si>
  <si>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 xml:space="preserve">* کل سرمایه گذاری های انجام شده در طرح های جسورانه 290 میلیارد ریال است که 180 میلیارد ریال آن پرداخت شده و 110 میلیارد ریال تعهد سرمایه گذاری ایجاد شده مطابق قراردادهای بین صندوق و طرح ها پرداخت خواهد شد.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</si>
</sst>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10" fontId="6" fillId="0" borderId="0" xfId="2" applyNumberFormat="1" applyFont="1"/>
    <xf numFmtId="0" fontId="7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9" fontId="6" fillId="0" borderId="4" xfId="2" applyFont="1" applyBorder="1" applyAlignment="1">
      <alignment horizontal="center"/>
    </xf>
    <xf numFmtId="10" fontId="6" fillId="0" borderId="4" xfId="2" applyNumberFormat="1" applyFont="1" applyBorder="1" applyAlignment="1">
      <alignment horizontal="center"/>
    </xf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0" xfId="0" applyNumberFormat="1" applyFont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center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15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0" fillId="0" borderId="0" xfId="1" applyNumberFormat="1" applyFont="1"/>
    <xf numFmtId="164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2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6" fillId="0" borderId="4" xfId="0" applyFont="1" applyBorder="1" applyAlignment="1">
      <alignment horizontal="right" vertical="center" wrapText="1" readingOrder="1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277090</xdr:colOff>
      <xdr:row>61</xdr:row>
      <xdr:rowOff>31762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A137A7-C79E-5A07-C7AF-7383C49A0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2781319" y="0"/>
          <a:ext cx="8156863" cy="11652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sheetPr>
    <pageSetUpPr fitToPage="1"/>
  </sheetPr>
  <dimension ref="Z41"/>
  <sheetViews>
    <sheetView showGridLines="0" rightToLeft="1" view="pageBreakPreview" zoomScale="55" zoomScaleNormal="100" zoomScaleSheetLayoutView="55" workbookViewId="0">
      <selection activeCell="G20" sqref="G20"/>
    </sheetView>
  </sheetViews>
  <sheetFormatPr defaultRowHeight="15" x14ac:dyDescent="0.25"/>
  <sheetData>
    <row r="41" spans="26:26" x14ac:dyDescent="0.25">
      <c r="Z41" t="s">
        <v>61</v>
      </c>
    </row>
  </sheetData>
  <printOptions horizontalCentered="1" verticalCentered="1"/>
  <pageMargins left="0" right="0" top="0" bottom="0" header="0" footer="0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topLeftCell="A7" zoomScaleNormal="85" zoomScaleSheetLayoutView="100" workbookViewId="0">
      <selection activeCell="M24" sqref="M24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89" t="s">
        <v>55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3:17" ht="30" x14ac:dyDescent="0.55000000000000004">
      <c r="C3" s="89" t="s">
        <v>0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3:17" ht="30" x14ac:dyDescent="0.55000000000000004">
      <c r="C4" s="89" t="s">
        <v>89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93" t="s">
        <v>47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</row>
    <row r="9" spans="3:17" s="6" customFormat="1" ht="34.5" customHeight="1" x14ac:dyDescent="0.25">
      <c r="C9" s="90" t="s">
        <v>51</v>
      </c>
      <c r="D9" s="90" t="s">
        <v>80</v>
      </c>
      <c r="E9" s="90" t="s">
        <v>2</v>
      </c>
      <c r="F9" s="90" t="s">
        <v>2</v>
      </c>
      <c r="G9" s="90" t="s">
        <v>2</v>
      </c>
      <c r="I9" s="90" t="s">
        <v>3</v>
      </c>
      <c r="J9" s="90" t="s">
        <v>3</v>
      </c>
      <c r="K9" s="90" t="s">
        <v>3</v>
      </c>
      <c r="M9" s="90" t="s">
        <v>90</v>
      </c>
      <c r="N9" s="90" t="s">
        <v>4</v>
      </c>
      <c r="O9" s="90" t="s">
        <v>4</v>
      </c>
      <c r="P9" s="90" t="s">
        <v>4</v>
      </c>
      <c r="Q9" s="90" t="s">
        <v>4</v>
      </c>
    </row>
    <row r="10" spans="3:17" s="27" customFormat="1" ht="24" x14ac:dyDescent="0.25">
      <c r="C10" s="90"/>
      <c r="D10" s="75"/>
      <c r="E10" s="91" t="s">
        <v>6</v>
      </c>
      <c r="F10" s="75"/>
      <c r="G10" s="91" t="s">
        <v>7</v>
      </c>
      <c r="I10" s="91" t="s">
        <v>52</v>
      </c>
      <c r="J10" s="75"/>
      <c r="K10" s="91" t="s">
        <v>53</v>
      </c>
      <c r="M10" s="91" t="s">
        <v>6</v>
      </c>
      <c r="N10" s="75"/>
      <c r="O10" s="91" t="s">
        <v>7</v>
      </c>
      <c r="Q10" s="91" t="s">
        <v>11</v>
      </c>
    </row>
    <row r="11" spans="3:17" s="27" customFormat="1" ht="24" x14ac:dyDescent="0.25">
      <c r="C11" s="90"/>
      <c r="D11" s="76"/>
      <c r="E11" s="92" t="s">
        <v>6</v>
      </c>
      <c r="F11" s="76"/>
      <c r="G11" s="92" t="s">
        <v>7</v>
      </c>
      <c r="I11" s="92"/>
      <c r="J11" s="76"/>
      <c r="K11" s="92"/>
      <c r="M11" s="92" t="s">
        <v>6</v>
      </c>
      <c r="N11" s="76"/>
      <c r="O11" s="92" t="s">
        <v>7</v>
      </c>
      <c r="Q11" s="92" t="s">
        <v>11</v>
      </c>
    </row>
    <row r="12" spans="3:17" ht="9" customHeight="1" x14ac:dyDescent="0.55000000000000004">
      <c r="C12" s="25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101</v>
      </c>
      <c r="E13" s="3">
        <f>'سهام پروژه'!G15</f>
        <v>110000000000</v>
      </c>
      <c r="G13" s="3">
        <f>'سهام پروژه'!I15</f>
        <v>110000000000</v>
      </c>
      <c r="I13" s="3">
        <f>'سهام پروژه'!M15</f>
        <v>70000000000</v>
      </c>
      <c r="K13" s="3">
        <f>'سهام پروژه'!Q15</f>
        <v>0</v>
      </c>
      <c r="M13" s="3">
        <f>'سهام پروژه'!W15</f>
        <v>180000000000</v>
      </c>
      <c r="O13" s="3">
        <f>'سهام پروژه'!Y15</f>
        <v>180000000000</v>
      </c>
      <c r="Q13" s="8">
        <f>O13/$O$17</f>
        <v>0.38554682831500808</v>
      </c>
    </row>
    <row r="14" spans="3:17" x14ac:dyDescent="0.55000000000000004">
      <c r="C14" s="2" t="s">
        <v>54</v>
      </c>
      <c r="E14" s="3">
        <f>سپرده!L22</f>
        <v>203610085591</v>
      </c>
      <c r="G14" s="3">
        <f>E14</f>
        <v>203610085591</v>
      </c>
      <c r="I14" s="3">
        <f>سپرده!N22</f>
        <v>325635658981</v>
      </c>
      <c r="K14" s="3">
        <f>سپرده!P22</f>
        <v>242376387128</v>
      </c>
      <c r="M14" s="3">
        <f>سپرده!R22</f>
        <v>286869357444</v>
      </c>
      <c r="O14" s="3">
        <f>سپرده!R22</f>
        <v>286869357444</v>
      </c>
      <c r="Q14" s="8">
        <f>O14/$O$17</f>
        <v>0.61445317168499192</v>
      </c>
    </row>
    <row r="15" spans="3:17" x14ac:dyDescent="0.55000000000000004">
      <c r="C15" s="2" t="s">
        <v>50</v>
      </c>
      <c r="E15" s="3">
        <f>'گواهی سپرده'!N15</f>
        <v>110000000000</v>
      </c>
      <c r="G15" s="3">
        <f>'گواهی سپرده'!P15</f>
        <v>110000000000</v>
      </c>
      <c r="I15" s="3">
        <f>'گواهی سپرده'!T15</f>
        <v>0</v>
      </c>
      <c r="K15" s="3">
        <f>'گواهی سپرده'!X15</f>
        <v>110000000000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hidden="1" x14ac:dyDescent="0.55000000000000004">
      <c r="C16" s="2" t="s">
        <v>48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46</v>
      </c>
      <c r="D17" s="3"/>
      <c r="E17" s="9">
        <f>SUM(E12:E16)</f>
        <v>423610085591</v>
      </c>
      <c r="F17" s="3"/>
      <c r="G17" s="9">
        <f>SUM(G12:G16)</f>
        <v>423610085591</v>
      </c>
      <c r="H17" s="3"/>
      <c r="I17" s="9">
        <f>SUM(I12:I16)</f>
        <v>395635658981</v>
      </c>
      <c r="J17" s="3"/>
      <c r="K17" s="9">
        <f>SUM(K12:K16)</f>
        <v>352376387128</v>
      </c>
      <c r="L17" s="3"/>
      <c r="M17" s="9">
        <f>SUM(M12:M16)</f>
        <v>466869357444</v>
      </c>
      <c r="N17" s="3"/>
      <c r="O17" s="9">
        <f>SUM(O12:O16)</f>
        <v>466869357444</v>
      </c>
      <c r="P17" s="3"/>
      <c r="Q17" s="18">
        <f t="shared" ref="Q17" si="0">O17/$O$17</f>
        <v>1</v>
      </c>
    </row>
    <row r="18" spans="3:17" ht="21.75" thickTop="1" x14ac:dyDescent="0.55000000000000004">
      <c r="Q18" s="8"/>
    </row>
    <row r="20" spans="3:17" ht="171" customHeight="1" x14ac:dyDescent="0.55000000000000004">
      <c r="C20" s="121" t="s">
        <v>102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</row>
    <row r="21" spans="3:17" ht="30" x14ac:dyDescent="0.75">
      <c r="I21" s="29">
        <v>1</v>
      </c>
    </row>
  </sheetData>
  <sortState xmlns:xlrd2="http://schemas.microsoft.com/office/spreadsheetml/2017/richdata2" ref="C12:Q15">
    <sortCondition descending="1" ref="O12:O15"/>
  </sortState>
  <mergeCells count="16">
    <mergeCell ref="C20:Q20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17"/>
  <sheetViews>
    <sheetView rightToLeft="1" view="pageBreakPreview" zoomScale="50" zoomScaleNormal="50" zoomScaleSheetLayoutView="50" workbookViewId="0">
      <selection activeCell="Y15" sqref="Y15"/>
    </sheetView>
  </sheetViews>
  <sheetFormatPr defaultRowHeight="33" x14ac:dyDescent="0.8"/>
  <cols>
    <col min="1" max="1" width="2.5703125" style="31" customWidth="1"/>
    <col min="2" max="2" width="1.28515625" style="31" customWidth="1"/>
    <col min="3" max="3" width="46.28515625" style="31" bestFit="1" customWidth="1"/>
    <col min="4" max="4" width="1" style="31" customWidth="1"/>
    <col min="5" max="5" width="9" style="31" bestFit="1" customWidth="1"/>
    <col min="6" max="6" width="3.5703125" style="31" bestFit="1" customWidth="1"/>
    <col min="7" max="7" width="26.140625" style="31" bestFit="1" customWidth="1"/>
    <col min="8" max="8" width="3.5703125" style="31" bestFit="1" customWidth="1"/>
    <col min="9" max="9" width="29" style="31" bestFit="1" customWidth="1"/>
    <col min="10" max="10" width="3.5703125" style="31" bestFit="1" customWidth="1"/>
    <col min="11" max="11" width="9" style="31" bestFit="1" customWidth="1"/>
    <col min="12" max="12" width="3.5703125" style="31" bestFit="1" customWidth="1"/>
    <col min="13" max="13" width="26.140625" style="31" bestFit="1" customWidth="1"/>
    <col min="14" max="14" width="3.5703125" style="31" bestFit="1" customWidth="1"/>
    <col min="15" max="15" width="9" style="31" bestFit="1" customWidth="1"/>
    <col min="16" max="16" width="3.42578125" style="31" bestFit="1" customWidth="1"/>
    <col min="17" max="17" width="16.85546875" style="31" bestFit="1" customWidth="1"/>
    <col min="18" max="18" width="3.5703125" style="31" bestFit="1" customWidth="1"/>
    <col min="19" max="19" width="9" style="31" bestFit="1" customWidth="1"/>
    <col min="20" max="20" width="3.5703125" style="31" bestFit="1" customWidth="1"/>
    <col min="21" max="21" width="16.28515625" style="31" bestFit="1" customWidth="1"/>
    <col min="22" max="22" width="3.5703125" style="31" bestFit="1" customWidth="1"/>
    <col min="23" max="23" width="27" style="31" bestFit="1" customWidth="1"/>
    <col min="24" max="24" width="3.5703125" style="31" bestFit="1" customWidth="1"/>
    <col min="25" max="25" width="29" style="31" bestFit="1" customWidth="1"/>
    <col min="26" max="26" width="3.5703125" style="31" bestFit="1" customWidth="1"/>
    <col min="27" max="27" width="20.140625" style="52" customWidth="1"/>
    <col min="28" max="28" width="1" style="31" customWidth="1"/>
    <col min="29" max="29" width="9.140625" style="31" customWidth="1"/>
    <col min="30" max="16384" width="9.140625" style="31"/>
  </cols>
  <sheetData>
    <row r="2" spans="3:27" ht="46.5" x14ac:dyDescent="0.8">
      <c r="C2" s="95" t="s">
        <v>55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</row>
    <row r="3" spans="3:27" ht="46.5" x14ac:dyDescent="0.8">
      <c r="C3" s="95" t="s">
        <v>0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</row>
    <row r="4" spans="3:27" ht="46.5" x14ac:dyDescent="0.8">
      <c r="C4" s="95" t="s">
        <v>91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</row>
    <row r="5" spans="3:27" ht="147" customHeight="1" x14ac:dyDescent="0.8"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3:27" ht="39" x14ac:dyDescent="0.8">
      <c r="C6" s="94" t="s">
        <v>63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</row>
    <row r="8" spans="3:27" s="45" customFormat="1" ht="34.5" customHeight="1" x14ac:dyDescent="0.25">
      <c r="C8" s="102" t="s">
        <v>1</v>
      </c>
      <c r="E8" s="101" t="s">
        <v>80</v>
      </c>
      <c r="F8" s="101" t="s">
        <v>2</v>
      </c>
      <c r="G8" s="101" t="s">
        <v>2</v>
      </c>
      <c r="H8" s="101" t="s">
        <v>2</v>
      </c>
      <c r="I8" s="101" t="s">
        <v>2</v>
      </c>
      <c r="J8" s="96"/>
      <c r="K8" s="101" t="s">
        <v>3</v>
      </c>
      <c r="L8" s="101" t="s">
        <v>3</v>
      </c>
      <c r="M8" s="101" t="s">
        <v>3</v>
      </c>
      <c r="N8" s="101" t="s">
        <v>3</v>
      </c>
      <c r="O8" s="101" t="s">
        <v>3</v>
      </c>
      <c r="P8" s="101" t="s">
        <v>3</v>
      </c>
      <c r="Q8" s="101" t="s">
        <v>3</v>
      </c>
      <c r="R8" s="96"/>
      <c r="S8" s="101" t="s">
        <v>90</v>
      </c>
      <c r="T8" s="101" t="s">
        <v>4</v>
      </c>
      <c r="U8" s="101" t="s">
        <v>4</v>
      </c>
      <c r="V8" s="101" t="s">
        <v>4</v>
      </c>
      <c r="W8" s="101" t="s">
        <v>4</v>
      </c>
      <c r="X8" s="101" t="s">
        <v>4</v>
      </c>
      <c r="Y8" s="101" t="s">
        <v>4</v>
      </c>
      <c r="Z8" s="101" t="s">
        <v>4</v>
      </c>
      <c r="AA8" s="101" t="s">
        <v>4</v>
      </c>
    </row>
    <row r="9" spans="3:27" s="45" customFormat="1" ht="44.25" customHeight="1" x14ac:dyDescent="0.25">
      <c r="C9" s="102" t="s">
        <v>1</v>
      </c>
      <c r="D9" s="96"/>
      <c r="E9" s="99" t="s">
        <v>5</v>
      </c>
      <c r="F9" s="97"/>
      <c r="G9" s="99" t="s">
        <v>6</v>
      </c>
      <c r="H9" s="46"/>
      <c r="I9" s="99" t="s">
        <v>7</v>
      </c>
      <c r="J9" s="96"/>
      <c r="K9" s="99" t="s">
        <v>8</v>
      </c>
      <c r="L9" s="99" t="s">
        <v>8</v>
      </c>
      <c r="M9" s="99" t="s">
        <v>8</v>
      </c>
      <c r="N9" s="46"/>
      <c r="O9" s="99" t="s">
        <v>9</v>
      </c>
      <c r="P9" s="99" t="s">
        <v>9</v>
      </c>
      <c r="Q9" s="99" t="s">
        <v>9</v>
      </c>
      <c r="R9" s="96"/>
      <c r="S9" s="99" t="s">
        <v>5</v>
      </c>
      <c r="T9" s="97"/>
      <c r="U9" s="99" t="s">
        <v>10</v>
      </c>
      <c r="V9" s="97"/>
      <c r="W9" s="99" t="s">
        <v>6</v>
      </c>
      <c r="X9" s="97"/>
      <c r="Y9" s="99" t="s">
        <v>7</v>
      </c>
      <c r="Z9" s="96"/>
      <c r="AA9" s="99" t="s">
        <v>11</v>
      </c>
    </row>
    <row r="10" spans="3:27" s="45" customFormat="1" ht="54" customHeight="1" x14ac:dyDescent="0.25">
      <c r="C10" s="102" t="s">
        <v>1</v>
      </c>
      <c r="D10" s="96"/>
      <c r="E10" s="100" t="s">
        <v>5</v>
      </c>
      <c r="F10" s="98"/>
      <c r="G10" s="100" t="s">
        <v>6</v>
      </c>
      <c r="H10" s="47"/>
      <c r="I10" s="100" t="s">
        <v>7</v>
      </c>
      <c r="J10" s="96"/>
      <c r="K10" s="100" t="s">
        <v>5</v>
      </c>
      <c r="L10" s="47"/>
      <c r="M10" s="100" t="s">
        <v>6</v>
      </c>
      <c r="N10" s="47"/>
      <c r="O10" s="100" t="s">
        <v>5</v>
      </c>
      <c r="P10" s="47"/>
      <c r="Q10" s="100" t="s">
        <v>12</v>
      </c>
      <c r="R10" s="96"/>
      <c r="S10" s="100" t="s">
        <v>5</v>
      </c>
      <c r="T10" s="98"/>
      <c r="U10" s="100" t="s">
        <v>10</v>
      </c>
      <c r="V10" s="98"/>
      <c r="W10" s="100" t="s">
        <v>6</v>
      </c>
      <c r="X10" s="98"/>
      <c r="Y10" s="100" t="s">
        <v>7</v>
      </c>
      <c r="Z10" s="96"/>
      <c r="AA10" s="100" t="s">
        <v>11</v>
      </c>
    </row>
    <row r="11" spans="3:27" x14ac:dyDescent="0.8">
      <c r="C11" s="48" t="s">
        <v>62</v>
      </c>
      <c r="E11" s="49"/>
      <c r="G11" s="49">
        <v>80000000000</v>
      </c>
      <c r="I11" s="49">
        <v>80000000000</v>
      </c>
      <c r="K11" s="49"/>
      <c r="M11" s="49"/>
      <c r="O11" s="49"/>
      <c r="Q11" s="49"/>
      <c r="S11" s="49"/>
      <c r="U11" s="49"/>
      <c r="W11" s="49">
        <f>M11+G11</f>
        <v>80000000000</v>
      </c>
      <c r="Y11" s="49">
        <f>W11</f>
        <v>80000000000</v>
      </c>
      <c r="AA11" s="50">
        <f>Y11/'سرمایه گذاری ها'!$O$17</f>
        <v>0.17135414591778136</v>
      </c>
    </row>
    <row r="12" spans="3:27" x14ac:dyDescent="0.8">
      <c r="C12" s="31" t="s">
        <v>75</v>
      </c>
      <c r="E12" s="49"/>
      <c r="G12" s="49">
        <v>30000000000</v>
      </c>
      <c r="I12" s="49">
        <v>30000000000</v>
      </c>
      <c r="K12" s="49"/>
      <c r="M12" s="49"/>
      <c r="O12" s="49"/>
      <c r="Q12" s="49"/>
      <c r="S12" s="49"/>
      <c r="U12" s="49"/>
      <c r="W12" s="49">
        <f>M12+G12</f>
        <v>30000000000</v>
      </c>
      <c r="Y12" s="49">
        <f>W12</f>
        <v>30000000000</v>
      </c>
      <c r="AA12" s="50">
        <f>Y12/'سرمایه گذاری ها'!$O$17</f>
        <v>6.4257804719168005E-2</v>
      </c>
    </row>
    <row r="13" spans="3:27" x14ac:dyDescent="0.8">
      <c r="C13" s="31" t="s">
        <v>92</v>
      </c>
      <c r="E13" s="49"/>
      <c r="G13" s="49" t="s">
        <v>93</v>
      </c>
      <c r="I13" s="49" t="s">
        <v>93</v>
      </c>
      <c r="K13" s="49"/>
      <c r="M13" s="49">
        <v>70000000000</v>
      </c>
      <c r="O13" s="49"/>
      <c r="Q13" s="49"/>
      <c r="S13" s="49"/>
      <c r="U13" s="49"/>
      <c r="W13" s="49">
        <v>70000000000</v>
      </c>
      <c r="Y13" s="49">
        <v>70000000000</v>
      </c>
      <c r="AA13" s="50">
        <f>Y13/'سرمایه گذاری ها'!$O$17</f>
        <v>0.14993487767805869</v>
      </c>
    </row>
    <row r="14" spans="3:27" ht="18" customHeight="1" x14ac:dyDescent="0.8">
      <c r="E14" s="49"/>
      <c r="G14" s="49"/>
      <c r="I14" s="49"/>
      <c r="K14" s="49"/>
      <c r="M14" s="49"/>
      <c r="O14" s="49"/>
      <c r="Q14" s="49"/>
      <c r="S14" s="49"/>
      <c r="U14" s="49"/>
      <c r="W14" s="49"/>
      <c r="Y14" s="49"/>
      <c r="AA14" s="50"/>
    </row>
    <row r="15" spans="3:27" ht="33.75" thickBot="1" x14ac:dyDescent="0.85">
      <c r="C15" s="31" t="s">
        <v>46</v>
      </c>
      <c r="E15" s="51"/>
      <c r="F15" s="49"/>
      <c r="G15" s="51">
        <f>SUM(G11:G13)</f>
        <v>110000000000</v>
      </c>
      <c r="H15" s="51"/>
      <c r="I15" s="51">
        <f>SUM(I11:I13)</f>
        <v>110000000000</v>
      </c>
      <c r="J15" s="49"/>
      <c r="K15" s="51">
        <f>SUM(K11:K13)</f>
        <v>0</v>
      </c>
      <c r="L15" s="51"/>
      <c r="M15" s="51">
        <f>SUM(M11:M13)</f>
        <v>70000000000</v>
      </c>
      <c r="N15" s="51"/>
      <c r="O15" s="51">
        <f>SUM(O11:O13)</f>
        <v>0</v>
      </c>
      <c r="P15" s="51"/>
      <c r="Q15" s="51">
        <f>SUM(Q11:Q13)</f>
        <v>0</v>
      </c>
      <c r="R15" s="49"/>
      <c r="S15" s="51">
        <f>SUM(S11:S13)</f>
        <v>0</v>
      </c>
      <c r="T15" s="51"/>
      <c r="U15" s="51">
        <f>SUM(U11:U13)</f>
        <v>0</v>
      </c>
      <c r="V15" s="51"/>
      <c r="W15" s="51">
        <f>SUM(W11:W13)</f>
        <v>180000000000</v>
      </c>
      <c r="X15" s="51"/>
      <c r="Y15" s="51">
        <f>SUM(Y11:Y13)</f>
        <v>180000000000</v>
      </c>
      <c r="Z15" s="49"/>
      <c r="AA15" s="53">
        <f>SUM(AA11:AA13)</f>
        <v>0.38554682831500808</v>
      </c>
    </row>
    <row r="16" spans="3:27" ht="63.75" customHeight="1" thickTop="1" x14ac:dyDescent="0.8"/>
    <row r="17" spans="15:15" ht="30.75" customHeight="1" x14ac:dyDescent="0.95">
      <c r="O17" s="67">
        <v>2</v>
      </c>
    </row>
  </sheetData>
  <sortState xmlns:xlrd2="http://schemas.microsoft.com/office/spreadsheetml/2017/richdata2" ref="C11:AA13">
    <sortCondition descending="1" ref="Y11:Y13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7"/>
  <sheetViews>
    <sheetView rightToLeft="1" view="pageBreakPreview" zoomScale="55" zoomScaleNormal="70" zoomScaleSheetLayoutView="55" workbookViewId="0">
      <selection activeCell="P28" sqref="P28"/>
    </sheetView>
  </sheetViews>
  <sheetFormatPr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03" t="s">
        <v>55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</row>
    <row r="3" spans="2:32" ht="39" x14ac:dyDescent="0.6">
      <c r="B3" s="103" t="s">
        <v>0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</row>
    <row r="4" spans="2:32" ht="39" x14ac:dyDescent="0.6">
      <c r="B4" s="103" t="s">
        <v>91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</row>
    <row r="5" spans="2:32" ht="39" x14ac:dyDescent="0.6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2:32" ht="39" x14ac:dyDescent="0.6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3" x14ac:dyDescent="0.55000000000000004">
      <c r="B8" s="106" t="s">
        <v>96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</row>
    <row r="10" spans="2:32" s="13" customFormat="1" ht="33" customHeight="1" x14ac:dyDescent="0.95">
      <c r="B10" s="101" t="s">
        <v>16</v>
      </c>
      <c r="C10" s="101" t="s">
        <v>16</v>
      </c>
      <c r="D10" s="101" t="s">
        <v>16</v>
      </c>
      <c r="E10" s="101" t="s">
        <v>16</v>
      </c>
      <c r="F10" s="101" t="s">
        <v>16</v>
      </c>
      <c r="G10" s="101" t="s">
        <v>16</v>
      </c>
      <c r="H10" s="101" t="s">
        <v>16</v>
      </c>
      <c r="I10" s="101" t="s">
        <v>16</v>
      </c>
      <c r="J10" s="101" t="s">
        <v>16</v>
      </c>
      <c r="K10" s="80"/>
      <c r="L10" s="101" t="s">
        <v>80</v>
      </c>
      <c r="M10" s="101" t="s">
        <v>2</v>
      </c>
      <c r="N10" s="101" t="s">
        <v>2</v>
      </c>
      <c r="O10" s="101" t="s">
        <v>2</v>
      </c>
      <c r="P10" s="101" t="s">
        <v>2</v>
      </c>
      <c r="Q10" s="80"/>
      <c r="R10" s="101" t="s">
        <v>3</v>
      </c>
      <c r="S10" s="101" t="s">
        <v>3</v>
      </c>
      <c r="T10" s="101" t="s">
        <v>3</v>
      </c>
      <c r="U10" s="101" t="s">
        <v>3</v>
      </c>
      <c r="V10" s="101" t="s">
        <v>3</v>
      </c>
      <c r="W10" s="101" t="s">
        <v>3</v>
      </c>
      <c r="X10" s="101" t="s">
        <v>3</v>
      </c>
      <c r="Y10" s="80"/>
      <c r="Z10" s="101" t="s">
        <v>90</v>
      </c>
      <c r="AA10" s="101" t="s">
        <v>4</v>
      </c>
      <c r="AB10" s="101" t="s">
        <v>4</v>
      </c>
      <c r="AC10" s="101" t="s">
        <v>4</v>
      </c>
      <c r="AD10" s="101" t="s">
        <v>4</v>
      </c>
      <c r="AE10" s="101" t="s">
        <v>4</v>
      </c>
      <c r="AF10" s="101" t="s">
        <v>4</v>
      </c>
    </row>
    <row r="11" spans="2:32" s="13" customFormat="1" ht="29.25" customHeight="1" x14ac:dyDescent="0.95">
      <c r="B11" s="99" t="s">
        <v>17</v>
      </c>
      <c r="C11" s="81"/>
      <c r="D11" s="99" t="s">
        <v>49</v>
      </c>
      <c r="E11" s="81"/>
      <c r="F11" s="99" t="s">
        <v>15</v>
      </c>
      <c r="G11" s="81"/>
      <c r="H11" s="99" t="s">
        <v>18</v>
      </c>
      <c r="I11" s="81"/>
      <c r="J11" s="99" t="s">
        <v>13</v>
      </c>
      <c r="K11" s="80"/>
      <c r="L11" s="99" t="s">
        <v>5</v>
      </c>
      <c r="M11" s="81"/>
      <c r="N11" s="99" t="s">
        <v>6</v>
      </c>
      <c r="O11" s="81"/>
      <c r="P11" s="99" t="s">
        <v>7</v>
      </c>
      <c r="Q11" s="80"/>
      <c r="R11" s="99" t="s">
        <v>8</v>
      </c>
      <c r="S11" s="99" t="s">
        <v>8</v>
      </c>
      <c r="T11" s="99" t="s">
        <v>8</v>
      </c>
      <c r="U11" s="81"/>
      <c r="V11" s="99" t="s">
        <v>9</v>
      </c>
      <c r="W11" s="99" t="s">
        <v>9</v>
      </c>
      <c r="X11" s="99" t="s">
        <v>9</v>
      </c>
      <c r="Y11" s="80"/>
      <c r="Z11" s="99" t="s">
        <v>5</v>
      </c>
      <c r="AA11" s="81"/>
      <c r="AB11" s="99" t="s">
        <v>6</v>
      </c>
      <c r="AC11" s="81"/>
      <c r="AD11" s="99" t="s">
        <v>7</v>
      </c>
      <c r="AE11" s="81"/>
      <c r="AF11" s="99" t="s">
        <v>19</v>
      </c>
    </row>
    <row r="12" spans="2:32" s="13" customFormat="1" ht="49.5" customHeight="1" x14ac:dyDescent="0.95">
      <c r="B12" s="100" t="s">
        <v>17</v>
      </c>
      <c r="C12" s="82"/>
      <c r="D12" s="100" t="s">
        <v>14</v>
      </c>
      <c r="E12" s="82"/>
      <c r="F12" s="100" t="s">
        <v>15</v>
      </c>
      <c r="G12" s="82"/>
      <c r="H12" s="100" t="s">
        <v>18</v>
      </c>
      <c r="I12" s="82"/>
      <c r="J12" s="100" t="s">
        <v>13</v>
      </c>
      <c r="K12" s="80"/>
      <c r="L12" s="100" t="s">
        <v>5</v>
      </c>
      <c r="M12" s="82"/>
      <c r="N12" s="100" t="s">
        <v>6</v>
      </c>
      <c r="O12" s="82"/>
      <c r="P12" s="100" t="s">
        <v>7</v>
      </c>
      <c r="Q12" s="80"/>
      <c r="R12" s="100" t="s">
        <v>5</v>
      </c>
      <c r="S12" s="82"/>
      <c r="T12" s="100" t="s">
        <v>6</v>
      </c>
      <c r="U12" s="82"/>
      <c r="V12" s="100" t="s">
        <v>5</v>
      </c>
      <c r="W12" s="82"/>
      <c r="X12" s="100" t="s">
        <v>12</v>
      </c>
      <c r="Y12" s="80"/>
      <c r="Z12" s="100" t="s">
        <v>5</v>
      </c>
      <c r="AA12" s="82"/>
      <c r="AB12" s="100" t="s">
        <v>6</v>
      </c>
      <c r="AC12" s="82"/>
      <c r="AD12" s="100" t="s">
        <v>7</v>
      </c>
      <c r="AE12" s="82"/>
      <c r="AF12" s="100" t="s">
        <v>19</v>
      </c>
    </row>
    <row r="13" spans="2:32" s="74" customFormat="1" ht="64.5" customHeight="1" x14ac:dyDescent="0.25">
      <c r="B13" s="72" t="s">
        <v>70</v>
      </c>
      <c r="C13" s="77"/>
      <c r="D13" s="70" t="s">
        <v>71</v>
      </c>
      <c r="E13" s="70"/>
      <c r="F13" s="70">
        <v>18</v>
      </c>
      <c r="G13" s="70"/>
      <c r="H13" s="70">
        <v>8</v>
      </c>
      <c r="I13" s="70"/>
      <c r="J13" s="70" t="s">
        <v>56</v>
      </c>
      <c r="K13" s="70"/>
      <c r="L13" s="68">
        <v>1100000</v>
      </c>
      <c r="M13" s="70"/>
      <c r="N13" s="73">
        <v>110000000000</v>
      </c>
      <c r="O13" s="73"/>
      <c r="P13" s="73">
        <v>110000000000</v>
      </c>
      <c r="Q13" s="70"/>
      <c r="R13" s="73">
        <v>0</v>
      </c>
      <c r="S13" s="70"/>
      <c r="T13" s="73">
        <v>0</v>
      </c>
      <c r="U13" s="70"/>
      <c r="V13" s="70">
        <v>1100000</v>
      </c>
      <c r="W13" s="70"/>
      <c r="X13" s="73">
        <v>110000000000</v>
      </c>
      <c r="Y13" s="70"/>
      <c r="Z13" s="73">
        <v>0</v>
      </c>
      <c r="AA13" s="73"/>
      <c r="AB13" s="73">
        <v>0</v>
      </c>
      <c r="AC13" s="73"/>
      <c r="AD13" s="73">
        <v>0</v>
      </c>
      <c r="AE13" s="83"/>
      <c r="AF13" s="84">
        <f>AD13/'سرمایه گذاری ها'!$O$17</f>
        <v>0</v>
      </c>
    </row>
    <row r="14" spans="2:32" s="13" customFormat="1" ht="33" x14ac:dyDescent="0.8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31"/>
      <c r="AF14" s="85"/>
    </row>
    <row r="15" spans="2:32" ht="33.75" thickBot="1" x14ac:dyDescent="0.85">
      <c r="B15" s="105" t="s">
        <v>46</v>
      </c>
      <c r="C15" s="105"/>
      <c r="D15" s="105"/>
      <c r="E15" s="105"/>
      <c r="F15" s="105"/>
      <c r="G15" s="105"/>
      <c r="H15" s="105"/>
      <c r="I15" s="105"/>
      <c r="J15" s="105"/>
      <c r="K15" s="29"/>
      <c r="L15" s="79">
        <f>SUM(L13:L13)</f>
        <v>1100000</v>
      </c>
      <c r="M15" s="29"/>
      <c r="N15" s="79">
        <f>SUM(N13:N13)</f>
        <v>110000000000</v>
      </c>
      <c r="O15" s="29"/>
      <c r="P15" s="79">
        <f>SUM(P13:P13)</f>
        <v>110000000000</v>
      </c>
      <c r="Q15" s="29"/>
      <c r="R15" s="79">
        <f>SUM(R13:R13)</f>
        <v>0</v>
      </c>
      <c r="S15" s="29"/>
      <c r="T15" s="79">
        <f>SUM(T13:T13)</f>
        <v>0</v>
      </c>
      <c r="U15" s="29"/>
      <c r="V15" s="79">
        <f>SUM(V13:V13)</f>
        <v>1100000</v>
      </c>
      <c r="W15" s="29"/>
      <c r="X15" s="79">
        <f>SUM(X13:X13)</f>
        <v>110000000000</v>
      </c>
      <c r="Y15" s="29"/>
      <c r="Z15" s="79">
        <f>SUM(Z13:Z13)</f>
        <v>0</v>
      </c>
      <c r="AA15" s="29"/>
      <c r="AB15" s="79">
        <f>SUM(AB13:AB13)</f>
        <v>0</v>
      </c>
      <c r="AC15" s="29"/>
      <c r="AD15" s="79">
        <f>SUM(AD13:AD13)</f>
        <v>0</v>
      </c>
      <c r="AE15" s="31"/>
      <c r="AF15" s="86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31">
        <v>3</v>
      </c>
    </row>
  </sheetData>
  <sortState xmlns:xlrd2="http://schemas.microsoft.com/office/spreadsheetml/2017/richdata2" ref="B14:AF14">
    <sortCondition descending="1" ref="AD14"/>
  </sortState>
  <mergeCells count="27"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4"/>
  <sheetViews>
    <sheetView rightToLeft="1" view="pageBreakPreview" topLeftCell="A3" zoomScale="80" zoomScaleNormal="80" zoomScaleSheetLayoutView="80" workbookViewId="0">
      <selection activeCell="J25" sqref="J25"/>
    </sheetView>
  </sheetViews>
  <sheetFormatPr defaultRowHeight="22.5" customHeight="1" x14ac:dyDescent="0.55000000000000004"/>
  <cols>
    <col min="1" max="1" width="2.140625" style="2" customWidth="1"/>
    <col min="2" max="2" width="23.140625" style="2" bestFit="1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5703125" style="2" bestFit="1" customWidth="1"/>
    <col min="11" max="11" width="1.140625" style="2" customWidth="1"/>
    <col min="12" max="12" width="16.7109375" style="2" bestFit="1" customWidth="1"/>
    <col min="13" max="13" width="1.140625" style="2" customWidth="1"/>
    <col min="14" max="14" width="16.5703125" style="2" bestFit="1" customWidth="1"/>
    <col min="15" max="15" width="1.140625" style="2" customWidth="1"/>
    <col min="16" max="16" width="16.5703125" style="2" bestFit="1" customWidth="1"/>
    <col min="17" max="17" width="1.140625" style="2" customWidth="1"/>
    <col min="18" max="18" width="16.5703125" style="2" bestFit="1" customWidth="1"/>
    <col min="19" max="19" width="1.140625" style="2" customWidth="1"/>
    <col min="20" max="20" width="20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22.5" customHeight="1" x14ac:dyDescent="0.55000000000000004">
      <c r="B2" s="89" t="s">
        <v>55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2:28" ht="22.5" customHeight="1" x14ac:dyDescent="0.55000000000000004">
      <c r="B3" s="89" t="s">
        <v>0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spans="2:28" ht="22.5" customHeight="1" x14ac:dyDescent="0.55000000000000004">
      <c r="B4" s="89" t="s">
        <v>91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</row>
    <row r="5" spans="2:28" ht="22.5" customHeight="1" x14ac:dyDescent="0.55000000000000004">
      <c r="B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2:28" ht="22.5" customHeight="1" x14ac:dyDescent="0.55000000000000004">
      <c r="B6" s="93" t="s">
        <v>97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11"/>
      <c r="V6" s="11"/>
      <c r="W6" s="11"/>
      <c r="X6" s="11"/>
      <c r="Y6" s="11"/>
      <c r="Z6" s="11"/>
      <c r="AA6" s="11"/>
      <c r="AB6" s="11"/>
    </row>
    <row r="8" spans="2:28" s="4" customFormat="1" ht="22.5" customHeight="1" x14ac:dyDescent="0.55000000000000004">
      <c r="B8" s="107" t="s">
        <v>20</v>
      </c>
      <c r="D8" s="90" t="s">
        <v>21</v>
      </c>
      <c r="E8" s="90" t="s">
        <v>21</v>
      </c>
      <c r="F8" s="90" t="s">
        <v>21</v>
      </c>
      <c r="G8" s="90" t="s">
        <v>21</v>
      </c>
      <c r="H8" s="90" t="s">
        <v>21</v>
      </c>
      <c r="I8" s="90" t="s">
        <v>21</v>
      </c>
      <c r="J8" s="90" t="s">
        <v>21</v>
      </c>
      <c r="L8" s="90" t="s">
        <v>80</v>
      </c>
      <c r="N8" s="90" t="s">
        <v>3</v>
      </c>
      <c r="O8" s="90" t="s">
        <v>3</v>
      </c>
      <c r="P8" s="90" t="s">
        <v>3</v>
      </c>
      <c r="R8" s="90" t="s">
        <v>90</v>
      </c>
      <c r="S8" s="90" t="s">
        <v>4</v>
      </c>
      <c r="T8" s="90" t="s">
        <v>4</v>
      </c>
    </row>
    <row r="9" spans="2:28" s="4" customFormat="1" ht="22.5" customHeight="1" x14ac:dyDescent="0.55000000000000004">
      <c r="B9" s="108" t="s">
        <v>20</v>
      </c>
      <c r="D9" s="109" t="s">
        <v>22</v>
      </c>
      <c r="E9" s="23"/>
      <c r="F9" s="109" t="s">
        <v>23</v>
      </c>
      <c r="G9" s="23"/>
      <c r="H9" s="109" t="s">
        <v>24</v>
      </c>
      <c r="I9" s="23"/>
      <c r="J9" s="109" t="s">
        <v>15</v>
      </c>
      <c r="L9" s="109" t="s">
        <v>25</v>
      </c>
      <c r="N9" s="109" t="s">
        <v>26</v>
      </c>
      <c r="O9" s="23"/>
      <c r="P9" s="109" t="s">
        <v>27</v>
      </c>
      <c r="R9" s="109" t="s">
        <v>25</v>
      </c>
      <c r="S9" s="23"/>
      <c r="T9" s="110" t="s">
        <v>19</v>
      </c>
    </row>
    <row r="10" spans="2:28" s="4" customFormat="1" ht="8.25" customHeight="1" x14ac:dyDescent="0.75">
      <c r="B10" s="69"/>
      <c r="D10" s="70"/>
      <c r="F10" s="70"/>
      <c r="H10" s="70"/>
      <c r="J10" s="70"/>
      <c r="L10" s="70"/>
      <c r="N10" s="70"/>
      <c r="P10" s="70"/>
      <c r="R10" s="70"/>
      <c r="T10" s="71"/>
    </row>
    <row r="11" spans="2:28" s="4" customFormat="1" ht="22.5" customHeight="1" x14ac:dyDescent="0.55000000000000004">
      <c r="B11" s="5" t="s">
        <v>81</v>
      </c>
      <c r="C11" s="5"/>
      <c r="D11" s="15" t="s">
        <v>82</v>
      </c>
      <c r="E11" s="5"/>
      <c r="F11" s="5" t="s">
        <v>83</v>
      </c>
      <c r="G11" s="5"/>
      <c r="H11" s="5" t="s">
        <v>84</v>
      </c>
      <c r="I11" s="5"/>
      <c r="J11" s="16">
        <v>22</v>
      </c>
      <c r="K11" s="5"/>
      <c r="L11" s="16">
        <v>180000000000</v>
      </c>
      <c r="M11" s="5"/>
      <c r="N11" s="16">
        <v>0</v>
      </c>
      <c r="O11" s="5"/>
      <c r="P11" s="16">
        <v>0</v>
      </c>
      <c r="Q11" s="5"/>
      <c r="R11" s="16">
        <v>180000000000</v>
      </c>
      <c r="S11" s="5"/>
      <c r="T11" s="19">
        <f>R11/'سرمایه گذاری ها'!$O$17</f>
        <v>0.38554682831500808</v>
      </c>
    </row>
    <row r="12" spans="2:28" s="4" customFormat="1" ht="22.5" customHeight="1" x14ac:dyDescent="0.55000000000000004">
      <c r="B12" s="5" t="s">
        <v>76</v>
      </c>
      <c r="C12" s="5"/>
      <c r="D12" s="15" t="s">
        <v>77</v>
      </c>
      <c r="E12" s="5"/>
      <c r="F12" s="5" t="s">
        <v>66</v>
      </c>
      <c r="G12" s="5"/>
      <c r="H12" s="5" t="s">
        <v>78</v>
      </c>
      <c r="I12" s="5"/>
      <c r="J12" s="16">
        <v>0</v>
      </c>
      <c r="K12" s="5"/>
      <c r="L12" s="16">
        <v>564063683</v>
      </c>
      <c r="M12" s="5"/>
      <c r="N12" s="16">
        <v>148602395338</v>
      </c>
      <c r="O12" s="5"/>
      <c r="P12" s="16">
        <v>100176127128</v>
      </c>
      <c r="Q12" s="5"/>
      <c r="R12" s="16">
        <v>48990331893</v>
      </c>
      <c r="S12" s="5"/>
      <c r="T12" s="19">
        <f>R12/'سرمایه گذاری ها'!$O$17</f>
        <v>0.10493370599692076</v>
      </c>
    </row>
    <row r="13" spans="2:28" s="4" customFormat="1" ht="22.5" customHeight="1" x14ac:dyDescent="0.55000000000000004">
      <c r="B13" s="5" t="s">
        <v>85</v>
      </c>
      <c r="C13" s="5"/>
      <c r="D13" s="15" t="s">
        <v>94</v>
      </c>
      <c r="E13" s="5"/>
      <c r="F13" s="5" t="s">
        <v>83</v>
      </c>
      <c r="G13" s="5"/>
      <c r="H13" s="5" t="s">
        <v>95</v>
      </c>
      <c r="I13" s="5"/>
      <c r="J13" s="16">
        <v>22</v>
      </c>
      <c r="K13" s="5"/>
      <c r="L13" s="16">
        <v>0</v>
      </c>
      <c r="M13" s="5"/>
      <c r="N13" s="16">
        <v>30000000000</v>
      </c>
      <c r="O13" s="5"/>
      <c r="P13" s="16">
        <v>0</v>
      </c>
      <c r="Q13" s="5"/>
      <c r="R13" s="16">
        <v>30000000000</v>
      </c>
      <c r="S13" s="5"/>
      <c r="T13" s="19">
        <f>R13/'سرمایه گذاری ها'!$O$17</f>
        <v>6.4257804719168005E-2</v>
      </c>
    </row>
    <row r="14" spans="2:28" s="4" customFormat="1" ht="22.5" customHeight="1" x14ac:dyDescent="0.55000000000000004">
      <c r="B14" s="5" t="s">
        <v>85</v>
      </c>
      <c r="C14" s="5"/>
      <c r="D14" s="15" t="s">
        <v>86</v>
      </c>
      <c r="E14" s="5"/>
      <c r="F14" s="5" t="s">
        <v>83</v>
      </c>
      <c r="G14" s="5"/>
      <c r="H14" s="5" t="s">
        <v>84</v>
      </c>
      <c r="I14" s="5"/>
      <c r="J14" s="16">
        <v>22</v>
      </c>
      <c r="K14" s="5"/>
      <c r="L14" s="16">
        <v>23000000000</v>
      </c>
      <c r="M14" s="5"/>
      <c r="N14" s="16">
        <v>0</v>
      </c>
      <c r="O14" s="5"/>
      <c r="P14" s="16">
        <v>0</v>
      </c>
      <c r="Q14" s="5"/>
      <c r="R14" s="16">
        <v>23000000000</v>
      </c>
      <c r="S14" s="5"/>
      <c r="T14" s="19">
        <f>R14/'سرمایه گذاری ها'!$O$17</f>
        <v>4.9264316951362144E-2</v>
      </c>
    </row>
    <row r="15" spans="2:28" s="4" customFormat="1" ht="22.5" customHeight="1" x14ac:dyDescent="0.55000000000000004">
      <c r="B15" s="5" t="s">
        <v>81</v>
      </c>
      <c r="C15" s="5"/>
      <c r="D15" s="15" t="s">
        <v>87</v>
      </c>
      <c r="E15" s="5"/>
      <c r="F15" s="5" t="s">
        <v>66</v>
      </c>
      <c r="G15" s="5"/>
      <c r="H15" s="5" t="s">
        <v>84</v>
      </c>
      <c r="I15" s="5"/>
      <c r="J15" s="16">
        <v>0</v>
      </c>
      <c r="K15" s="5"/>
      <c r="L15" s="16">
        <v>925000</v>
      </c>
      <c r="M15" s="5"/>
      <c r="N15" s="16">
        <v>3821921736</v>
      </c>
      <c r="O15" s="5"/>
      <c r="P15" s="16">
        <v>0</v>
      </c>
      <c r="Q15" s="5"/>
      <c r="R15" s="16">
        <v>3822846736</v>
      </c>
      <c r="S15" s="5"/>
      <c r="T15" s="19">
        <f>R15/'سرمایه گذاری ها'!$O$17</f>
        <v>8.188257967773227E-3</v>
      </c>
    </row>
    <row r="16" spans="2:28" s="4" customFormat="1" ht="22.5" customHeight="1" x14ac:dyDescent="0.55000000000000004">
      <c r="B16" s="5" t="s">
        <v>72</v>
      </c>
      <c r="C16" s="5"/>
      <c r="D16" s="15" t="s">
        <v>73</v>
      </c>
      <c r="E16" s="5"/>
      <c r="F16" s="5" t="s">
        <v>66</v>
      </c>
      <c r="G16" s="5"/>
      <c r="H16" s="5" t="s">
        <v>74</v>
      </c>
      <c r="I16" s="5"/>
      <c r="J16" s="16">
        <v>0</v>
      </c>
      <c r="K16" s="5"/>
      <c r="L16" s="16">
        <v>28551529</v>
      </c>
      <c r="M16" s="5"/>
      <c r="N16" s="16">
        <v>112703408917</v>
      </c>
      <c r="O16" s="5"/>
      <c r="P16" s="16">
        <v>112200250000</v>
      </c>
      <c r="Q16" s="5"/>
      <c r="R16" s="16">
        <v>531710446</v>
      </c>
      <c r="S16" s="5"/>
      <c r="T16" s="19">
        <f>R16/'سرمایه گذاری ها'!$O$17</f>
        <v>1.1388848668736577E-3</v>
      </c>
    </row>
    <row r="17" spans="2:20" s="4" customFormat="1" ht="22.5" customHeight="1" x14ac:dyDescent="0.55000000000000004">
      <c r="B17" s="5" t="s">
        <v>85</v>
      </c>
      <c r="C17" s="5"/>
      <c r="D17" s="15" t="s">
        <v>88</v>
      </c>
      <c r="E17" s="5"/>
      <c r="F17" s="5" t="s">
        <v>66</v>
      </c>
      <c r="G17" s="5"/>
      <c r="H17" s="5" t="s">
        <v>84</v>
      </c>
      <c r="I17" s="5"/>
      <c r="J17" s="16">
        <v>0</v>
      </c>
      <c r="K17" s="5"/>
      <c r="L17" s="16">
        <v>75000</v>
      </c>
      <c r="M17" s="5"/>
      <c r="N17" s="16">
        <v>30507890548</v>
      </c>
      <c r="O17" s="5"/>
      <c r="P17" s="16">
        <v>30000010000</v>
      </c>
      <c r="Q17" s="5"/>
      <c r="R17" s="16">
        <v>507955548</v>
      </c>
      <c r="S17" s="5"/>
      <c r="T17" s="19">
        <f>R17/'سرمایه گذاری ها'!$O$17</f>
        <v>1.0880036136467325E-3</v>
      </c>
    </row>
    <row r="18" spans="2:20" s="4" customFormat="1" ht="22.5" customHeight="1" x14ac:dyDescent="0.55000000000000004">
      <c r="B18" s="5" t="s">
        <v>64</v>
      </c>
      <c r="C18" s="5"/>
      <c r="D18" s="15" t="s">
        <v>65</v>
      </c>
      <c r="E18" s="5"/>
      <c r="F18" s="5" t="s">
        <v>66</v>
      </c>
      <c r="G18" s="5"/>
      <c r="H18" s="5" t="s">
        <v>67</v>
      </c>
      <c r="I18" s="5"/>
      <c r="J18" s="16">
        <v>0</v>
      </c>
      <c r="K18" s="5"/>
      <c r="L18" s="16">
        <v>10036593</v>
      </c>
      <c r="M18" s="5"/>
      <c r="N18" s="16">
        <v>42442</v>
      </c>
      <c r="O18" s="5"/>
      <c r="P18" s="16">
        <v>0</v>
      </c>
      <c r="Q18" s="5"/>
      <c r="R18" s="16">
        <v>10079035</v>
      </c>
      <c r="S18" s="5"/>
      <c r="T18" s="19">
        <f>R18/'سرمایه گذاری ها'!$O$17</f>
        <v>2.158855542625532E-5</v>
      </c>
    </row>
    <row r="19" spans="2:20" s="4" customFormat="1" ht="22.5" customHeight="1" x14ac:dyDescent="0.55000000000000004">
      <c r="B19" s="5" t="s">
        <v>57</v>
      </c>
      <c r="C19" s="5"/>
      <c r="D19" s="15" t="s">
        <v>59</v>
      </c>
      <c r="E19" s="5"/>
      <c r="F19" s="5" t="s">
        <v>28</v>
      </c>
      <c r="G19" s="5"/>
      <c r="H19" s="5" t="s">
        <v>58</v>
      </c>
      <c r="I19" s="5"/>
      <c r="J19" s="16">
        <v>0</v>
      </c>
      <c r="K19" s="5"/>
      <c r="L19" s="16">
        <v>6414839</v>
      </c>
      <c r="M19" s="5"/>
      <c r="N19" s="16">
        <v>0</v>
      </c>
      <c r="O19" s="5"/>
      <c r="P19" s="16">
        <v>0</v>
      </c>
      <c r="Q19" s="5"/>
      <c r="R19" s="16">
        <v>6414839</v>
      </c>
      <c r="S19" s="5"/>
      <c r="T19" s="19">
        <f>R19/'سرمایه گذاری ها'!$O$17</f>
        <v>1.3740115725563434E-5</v>
      </c>
    </row>
    <row r="20" spans="2:20" s="4" customFormat="1" ht="22.5" customHeight="1" x14ac:dyDescent="0.55000000000000004">
      <c r="B20" s="5" t="s">
        <v>64</v>
      </c>
      <c r="C20" s="5"/>
      <c r="D20" s="15" t="s">
        <v>68</v>
      </c>
      <c r="E20" s="5"/>
      <c r="F20" s="5" t="s">
        <v>28</v>
      </c>
      <c r="G20" s="5"/>
      <c r="H20" s="5" t="s">
        <v>69</v>
      </c>
      <c r="I20" s="5"/>
      <c r="J20" s="16">
        <v>0</v>
      </c>
      <c r="K20" s="5"/>
      <c r="L20" s="16">
        <v>18947</v>
      </c>
      <c r="M20" s="5"/>
      <c r="N20" s="16">
        <v>0</v>
      </c>
      <c r="O20" s="5"/>
      <c r="P20" s="16">
        <v>0</v>
      </c>
      <c r="Q20" s="5"/>
      <c r="R20" s="16">
        <v>18947</v>
      </c>
      <c r="S20" s="5"/>
      <c r="T20" s="19">
        <f>R20/'سرمایه گذاری ها'!$O$17</f>
        <v>4.0583087533802544E-8</v>
      </c>
    </row>
    <row r="21" spans="2:20" s="4" customFormat="1" ht="22.5" customHeight="1" x14ac:dyDescent="0.55000000000000004">
      <c r="B21" s="5"/>
      <c r="C21" s="5"/>
      <c r="D21" s="15"/>
      <c r="E21" s="5"/>
      <c r="F21" s="5"/>
      <c r="G21" s="5"/>
      <c r="H21" s="5"/>
      <c r="I21" s="5"/>
      <c r="J21" s="16"/>
      <c r="K21" s="5"/>
      <c r="L21" s="16"/>
      <c r="M21" s="5"/>
      <c r="N21" s="16"/>
      <c r="O21" s="5"/>
      <c r="P21" s="16"/>
      <c r="Q21" s="5"/>
      <c r="R21" s="16"/>
      <c r="S21" s="5"/>
      <c r="T21" s="19"/>
    </row>
    <row r="22" spans="2:20" ht="22.5" customHeight="1" thickBot="1" x14ac:dyDescent="0.6">
      <c r="B22" s="38" t="s">
        <v>46</v>
      </c>
      <c r="C22" s="38"/>
      <c r="D22" s="38"/>
      <c r="E22" s="38"/>
      <c r="F22" s="38"/>
      <c r="G22" s="38"/>
      <c r="H22" s="38"/>
      <c r="I22" s="38"/>
      <c r="J22" s="38"/>
      <c r="L22" s="9">
        <f>SUM(L11:L20)</f>
        <v>203610085591</v>
      </c>
      <c r="M22" s="3"/>
      <c r="N22" s="9">
        <f>SUM(N11:N20)</f>
        <v>325635658981</v>
      </c>
      <c r="O22" s="3"/>
      <c r="P22" s="9">
        <f>SUM(P11:P20)</f>
        <v>242376387128</v>
      </c>
      <c r="Q22" s="3"/>
      <c r="R22" s="9">
        <f>SUM(R11:R20)</f>
        <v>286869357444</v>
      </c>
      <c r="T22" s="18">
        <f>SUM(T11:T20)</f>
        <v>0.61445317168499181</v>
      </c>
    </row>
    <row r="23" spans="2:20" ht="22.5" customHeight="1" thickTop="1" x14ac:dyDescent="0.55000000000000004"/>
    <row r="24" spans="2:20" ht="22.5" customHeight="1" x14ac:dyDescent="0.8">
      <c r="J24" s="31">
        <v>4</v>
      </c>
    </row>
  </sheetData>
  <sortState xmlns:xlrd2="http://schemas.microsoft.com/office/spreadsheetml/2017/richdata2" ref="B19:T20">
    <sortCondition descending="1" ref="R19:R20"/>
  </sortState>
  <mergeCells count="18">
    <mergeCell ref="P9"/>
    <mergeCell ref="N8:P8"/>
    <mergeCell ref="D8:J8"/>
    <mergeCell ref="B6:T6"/>
    <mergeCell ref="B2:T2"/>
    <mergeCell ref="B3:T3"/>
    <mergeCell ref="B4:T4"/>
    <mergeCell ref="B8:B9"/>
    <mergeCell ref="D9"/>
    <mergeCell ref="F9"/>
    <mergeCell ref="H9"/>
    <mergeCell ref="J9"/>
    <mergeCell ref="R9"/>
    <mergeCell ref="T9"/>
    <mergeCell ref="R8:T8"/>
    <mergeCell ref="L9"/>
    <mergeCell ref="L8"/>
    <mergeCell ref="N9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view="pageBreakPreview" zoomScaleNormal="100" zoomScaleSheetLayoutView="100" workbookViewId="0">
      <selection activeCell="D19" sqref="D19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89" t="s">
        <v>55</v>
      </c>
      <c r="C2" s="89"/>
      <c r="D2" s="89"/>
      <c r="E2" s="89"/>
      <c r="F2" s="89"/>
      <c r="G2" s="89"/>
      <c r="H2" s="89"/>
    </row>
    <row r="3" spans="2:28" ht="30" x14ac:dyDescent="0.55000000000000004">
      <c r="B3" s="89" t="s">
        <v>29</v>
      </c>
      <c r="C3" s="89"/>
      <c r="D3" s="89"/>
      <c r="E3" s="89"/>
      <c r="F3" s="89"/>
      <c r="G3" s="89"/>
      <c r="H3" s="89"/>
    </row>
    <row r="4" spans="2:28" ht="30" x14ac:dyDescent="0.55000000000000004">
      <c r="B4" s="89" t="s">
        <v>91</v>
      </c>
      <c r="C4" s="89"/>
      <c r="D4" s="89"/>
      <c r="E4" s="89"/>
      <c r="F4" s="89"/>
      <c r="G4" s="89"/>
      <c r="H4" s="89"/>
    </row>
    <row r="5" spans="2:28" ht="64.5" customHeight="1" x14ac:dyDescent="0.55000000000000004"/>
    <row r="6" spans="2:28" ht="30" x14ac:dyDescent="0.55000000000000004">
      <c r="B6" s="12" t="s">
        <v>98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 x14ac:dyDescent="0.6">
      <c r="B8" s="92" t="s">
        <v>33</v>
      </c>
      <c r="C8" s="24"/>
      <c r="D8" s="92" t="s">
        <v>25</v>
      </c>
      <c r="E8" s="24"/>
      <c r="F8" s="92" t="s">
        <v>39</v>
      </c>
      <c r="G8" s="24"/>
      <c r="H8" s="92" t="s">
        <v>11</v>
      </c>
    </row>
    <row r="9" spans="2:28" s="4" customFormat="1" x14ac:dyDescent="0.55000000000000004">
      <c r="B9" s="4" t="s">
        <v>45</v>
      </c>
      <c r="D9" s="54">
        <f>'درآمد سپرده بانکی'!F19</f>
        <v>6030015144</v>
      </c>
      <c r="F9" s="26">
        <f>D9/$D$13</f>
        <v>1</v>
      </c>
      <c r="G9" s="6"/>
      <c r="H9" s="26">
        <f>D9/'سرمایه گذاری ها'!$O$17</f>
        <v>1.2915851185892592E-2</v>
      </c>
    </row>
    <row r="10" spans="2:28" s="4" customFormat="1" x14ac:dyDescent="0.55000000000000004">
      <c r="B10" s="4" t="s">
        <v>44</v>
      </c>
      <c r="D10" s="54">
        <v>0</v>
      </c>
      <c r="F10" s="26">
        <f>D10/$D$13</f>
        <v>0</v>
      </c>
      <c r="G10" s="6"/>
      <c r="H10" s="26">
        <f>D10/'سرمایه گذاری ها'!$O$17</f>
        <v>0</v>
      </c>
    </row>
    <row r="11" spans="2:28" s="4" customFormat="1" x14ac:dyDescent="0.55000000000000004">
      <c r="B11" s="4" t="s">
        <v>60</v>
      </c>
      <c r="D11" s="54">
        <v>0</v>
      </c>
      <c r="F11" s="26">
        <f>D11/$D$13</f>
        <v>0</v>
      </c>
      <c r="G11" s="6"/>
      <c r="H11" s="26">
        <f>D11/'سرمایه گذاری ها'!$O$17</f>
        <v>0</v>
      </c>
    </row>
    <row r="12" spans="2:28" s="4" customFormat="1" ht="12" customHeight="1" x14ac:dyDescent="0.55000000000000004">
      <c r="D12" s="54"/>
      <c r="F12" s="26"/>
      <c r="G12" s="6"/>
      <c r="H12" s="26"/>
    </row>
    <row r="13" spans="2:28" ht="24.75" thickBot="1" x14ac:dyDescent="0.65">
      <c r="B13" s="17" t="s">
        <v>46</v>
      </c>
      <c r="D13" s="55">
        <f>SUM(D9:D11)</f>
        <v>6030015144</v>
      </c>
      <c r="E13" s="14"/>
      <c r="F13" s="41">
        <f>SUM(F9:F11)</f>
        <v>1</v>
      </c>
      <c r="G13" s="37"/>
      <c r="H13" s="42">
        <f>SUM(H9:H11)</f>
        <v>1.2915851185892592E-2</v>
      </c>
    </row>
    <row r="14" spans="2:28" ht="21.75" thickTop="1" x14ac:dyDescent="0.55000000000000004">
      <c r="D14" s="3"/>
    </row>
    <row r="15" spans="2:28" x14ac:dyDescent="0.55000000000000004">
      <c r="H15" s="2" t="s">
        <v>79</v>
      </c>
    </row>
    <row r="18" spans="4:4" ht="27" customHeight="1" x14ac:dyDescent="0.75">
      <c r="D18" s="33">
        <v>5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1"/>
  <sheetViews>
    <sheetView rightToLeft="1" view="pageBreakPreview" zoomScale="55" zoomScaleNormal="55" zoomScaleSheetLayoutView="55" workbookViewId="0">
      <selection activeCell="J22" sqref="J22"/>
    </sheetView>
  </sheetViews>
  <sheetFormatPr defaultRowHeight="21.75" customHeight="1" x14ac:dyDescent="0.25"/>
  <cols>
    <col min="1" max="1" width="2.7109375" style="20" customWidth="1"/>
    <col min="2" max="2" width="38.85546875" style="20" customWidth="1"/>
    <col min="3" max="3" width="1" style="20" customWidth="1"/>
    <col min="4" max="4" width="13.140625" style="20" bestFit="1" customWidth="1"/>
    <col min="5" max="5" width="1" style="20" customWidth="1"/>
    <col min="6" max="6" width="14.85546875" style="20" customWidth="1"/>
    <col min="7" max="7" width="1" style="20" customWidth="1"/>
    <col min="8" max="8" width="5.85546875" style="20" bestFit="1" customWidth="1"/>
    <col min="9" max="9" width="1" style="20" customWidth="1"/>
    <col min="10" max="10" width="16.42578125" style="20" bestFit="1" customWidth="1"/>
    <col min="11" max="11" width="3" style="20" bestFit="1" customWidth="1"/>
    <col min="12" max="12" width="13.140625" style="20" bestFit="1" customWidth="1"/>
    <col min="13" max="13" width="3" style="20" bestFit="1" customWidth="1"/>
    <col min="14" max="14" width="16.42578125" style="20" bestFit="1" customWidth="1"/>
    <col min="15" max="15" width="3" style="20" bestFit="1" customWidth="1"/>
    <col min="16" max="16" width="17.85546875" style="20" bestFit="1" customWidth="1"/>
    <col min="17" max="17" width="3" style="20" bestFit="1" customWidth="1"/>
    <col min="18" max="18" width="13.140625" style="20" bestFit="1" customWidth="1"/>
    <col min="19" max="19" width="3" style="20" bestFit="1" customWidth="1"/>
    <col min="20" max="20" width="17.85546875" style="20" bestFit="1" customWidth="1"/>
    <col min="21" max="21" width="1" style="20" customWidth="1"/>
    <col min="22" max="22" width="9.140625" style="20" customWidth="1"/>
    <col min="23" max="16384" width="9.140625" style="20"/>
  </cols>
  <sheetData>
    <row r="2" spans="2:28" ht="27" customHeight="1" x14ac:dyDescent="0.25">
      <c r="B2" s="112" t="s">
        <v>55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2:28" ht="27" customHeight="1" x14ac:dyDescent="0.25">
      <c r="B3" s="112" t="s">
        <v>29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2:28" ht="27" customHeight="1" x14ac:dyDescent="0.25">
      <c r="B4" s="112" t="s">
        <v>91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2:28" s="21" customFormat="1" ht="21.75" customHeight="1" x14ac:dyDescent="0.25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2:28" s="2" customFormat="1" ht="21.75" customHeight="1" x14ac:dyDescent="0.55000000000000004">
      <c r="B6" s="106" t="s">
        <v>99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36"/>
      <c r="R6" s="36"/>
      <c r="S6" s="36"/>
      <c r="T6" s="36"/>
      <c r="U6" s="11"/>
      <c r="V6" s="11"/>
      <c r="W6" s="11"/>
      <c r="X6" s="11"/>
      <c r="Y6" s="11"/>
      <c r="Z6" s="11"/>
      <c r="AA6" s="11"/>
      <c r="AB6" s="11"/>
    </row>
    <row r="7" spans="2:28" s="2" customFormat="1" ht="21.75" customHeight="1" x14ac:dyDescent="0.6">
      <c r="B7" s="35"/>
      <c r="C7" s="14"/>
      <c r="D7" s="14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11"/>
      <c r="V7" s="11"/>
      <c r="W7" s="11"/>
      <c r="X7" s="11"/>
      <c r="Y7" s="11"/>
      <c r="Z7" s="11"/>
      <c r="AA7" s="11"/>
      <c r="AB7" s="11"/>
    </row>
    <row r="8" spans="2:28" s="21" customFormat="1" ht="21.75" customHeight="1" x14ac:dyDescent="0.25">
      <c r="B8" s="111" t="s">
        <v>30</v>
      </c>
      <c r="C8" s="111" t="s">
        <v>30</v>
      </c>
      <c r="D8" s="111" t="s">
        <v>30</v>
      </c>
      <c r="E8" s="111" t="s">
        <v>30</v>
      </c>
      <c r="F8" s="111" t="s">
        <v>30</v>
      </c>
      <c r="G8" s="111" t="s">
        <v>30</v>
      </c>
      <c r="H8" s="111" t="s">
        <v>30</v>
      </c>
      <c r="I8" s="61"/>
      <c r="J8" s="111" t="s">
        <v>31</v>
      </c>
      <c r="K8" s="111" t="s">
        <v>31</v>
      </c>
      <c r="L8" s="111" t="s">
        <v>31</v>
      </c>
      <c r="M8" s="111" t="s">
        <v>31</v>
      </c>
      <c r="N8" s="111" t="s">
        <v>31</v>
      </c>
      <c r="O8" s="61"/>
      <c r="P8" s="111" t="s">
        <v>32</v>
      </c>
      <c r="Q8" s="111" t="s">
        <v>32</v>
      </c>
      <c r="R8" s="111" t="s">
        <v>32</v>
      </c>
      <c r="S8" s="111" t="s">
        <v>32</v>
      </c>
      <c r="T8" s="111" t="s">
        <v>32</v>
      </c>
    </row>
    <row r="9" spans="2:28" s="22" customFormat="1" ht="58.5" customHeight="1" x14ac:dyDescent="0.25">
      <c r="B9" s="114" t="s">
        <v>33</v>
      </c>
      <c r="C9" s="62"/>
      <c r="D9" s="114" t="s">
        <v>34</v>
      </c>
      <c r="E9" s="62"/>
      <c r="F9" s="114" t="s">
        <v>14</v>
      </c>
      <c r="G9" s="62"/>
      <c r="H9" s="114" t="s">
        <v>15</v>
      </c>
      <c r="I9" s="61"/>
      <c r="J9" s="114" t="s">
        <v>35</v>
      </c>
      <c r="K9" s="62"/>
      <c r="L9" s="114" t="s">
        <v>36</v>
      </c>
      <c r="M9" s="62"/>
      <c r="N9" s="114" t="s">
        <v>37</v>
      </c>
      <c r="O9" s="61"/>
      <c r="P9" s="114" t="s">
        <v>35</v>
      </c>
      <c r="Q9" s="62"/>
      <c r="R9" s="114" t="s">
        <v>36</v>
      </c>
      <c r="S9" s="62"/>
      <c r="T9" s="114" t="s">
        <v>37</v>
      </c>
    </row>
    <row r="10" spans="2:28" s="21" customFormat="1" ht="23.25" customHeight="1" x14ac:dyDescent="0.25">
      <c r="B10" s="63" t="s">
        <v>81</v>
      </c>
      <c r="C10" s="61"/>
      <c r="D10" s="64">
        <v>10</v>
      </c>
      <c r="E10" s="61"/>
      <c r="F10" s="61" t="s">
        <v>38</v>
      </c>
      <c r="G10" s="61"/>
      <c r="H10" s="64">
        <v>22</v>
      </c>
      <c r="I10" s="61"/>
      <c r="J10" s="65">
        <v>3821917808</v>
      </c>
      <c r="K10" s="66"/>
      <c r="L10" s="65">
        <v>0</v>
      </c>
      <c r="M10" s="66"/>
      <c r="N10" s="65">
        <v>3821917808</v>
      </c>
      <c r="O10" s="66"/>
      <c r="P10" s="65">
        <v>6100273958</v>
      </c>
      <c r="Q10" s="66"/>
      <c r="R10" s="65">
        <v>13650282</v>
      </c>
      <c r="S10" s="66"/>
      <c r="T10" s="65">
        <v>6086623676</v>
      </c>
    </row>
    <row r="11" spans="2:28" s="21" customFormat="1" ht="23.25" customHeight="1" x14ac:dyDescent="0.25">
      <c r="B11" s="63" t="s">
        <v>85</v>
      </c>
      <c r="C11" s="61"/>
      <c r="D11" s="64">
        <v>23</v>
      </c>
      <c r="E11" s="61"/>
      <c r="F11" s="61" t="s">
        <v>38</v>
      </c>
      <c r="G11" s="61"/>
      <c r="H11" s="64">
        <v>22</v>
      </c>
      <c r="I11" s="61"/>
      <c r="J11" s="65">
        <v>494027535</v>
      </c>
      <c r="K11" s="66"/>
      <c r="L11" s="65">
        <v>-189556</v>
      </c>
      <c r="M11" s="66"/>
      <c r="N11" s="65">
        <v>494217091</v>
      </c>
      <c r="O11" s="66"/>
      <c r="P11" s="65">
        <v>604931639</v>
      </c>
      <c r="Q11" s="66"/>
      <c r="R11" s="65">
        <v>1326887</v>
      </c>
      <c r="S11" s="66"/>
      <c r="T11" s="65">
        <v>603604752</v>
      </c>
    </row>
    <row r="12" spans="2:28" s="21" customFormat="1" ht="23.25" customHeight="1" x14ac:dyDescent="0.25">
      <c r="B12" s="63" t="s">
        <v>85</v>
      </c>
      <c r="C12" s="61"/>
      <c r="D12" s="64">
        <v>17</v>
      </c>
      <c r="E12" s="61"/>
      <c r="F12" s="61" t="s">
        <v>38</v>
      </c>
      <c r="G12" s="61"/>
      <c r="H12" s="64">
        <v>22</v>
      </c>
      <c r="I12" s="61"/>
      <c r="J12" s="65">
        <v>253150674</v>
      </c>
      <c r="K12" s="66"/>
      <c r="L12" s="65">
        <v>2567618</v>
      </c>
      <c r="M12" s="66"/>
      <c r="N12" s="65">
        <v>250583056</v>
      </c>
      <c r="O12" s="66"/>
      <c r="P12" s="65">
        <v>253150674</v>
      </c>
      <c r="Q12" s="66"/>
      <c r="R12" s="65">
        <v>2567618</v>
      </c>
      <c r="S12" s="66"/>
      <c r="T12" s="65">
        <v>250583056</v>
      </c>
    </row>
    <row r="13" spans="2:28" s="21" customFormat="1" ht="23.25" customHeight="1" x14ac:dyDescent="0.25">
      <c r="B13" s="63" t="s">
        <v>72</v>
      </c>
      <c r="C13" s="61"/>
      <c r="D13" s="64">
        <v>8</v>
      </c>
      <c r="E13" s="61"/>
      <c r="F13" s="61" t="s">
        <v>38</v>
      </c>
      <c r="G13" s="61"/>
      <c r="H13" s="64">
        <v>0</v>
      </c>
      <c r="I13" s="61"/>
      <c r="J13" s="65">
        <v>121246</v>
      </c>
      <c r="K13" s="66"/>
      <c r="L13" s="65">
        <v>0</v>
      </c>
      <c r="M13" s="66"/>
      <c r="N13" s="65">
        <v>121246</v>
      </c>
      <c r="O13" s="66"/>
      <c r="P13" s="65">
        <v>116347517</v>
      </c>
      <c r="Q13" s="66"/>
      <c r="R13" s="65">
        <v>0</v>
      </c>
      <c r="S13" s="66"/>
      <c r="T13" s="65">
        <v>116347517</v>
      </c>
    </row>
    <row r="14" spans="2:28" s="21" customFormat="1" ht="23.25" customHeight="1" x14ac:dyDescent="0.25">
      <c r="B14" s="63" t="s">
        <v>76</v>
      </c>
      <c r="C14" s="61"/>
      <c r="D14" s="64">
        <v>1</v>
      </c>
      <c r="E14" s="61"/>
      <c r="F14" s="61" t="s">
        <v>38</v>
      </c>
      <c r="G14" s="61"/>
      <c r="H14" s="64">
        <v>0</v>
      </c>
      <c r="I14" s="61"/>
      <c r="J14" s="65">
        <v>2395338</v>
      </c>
      <c r="K14" s="66"/>
      <c r="L14" s="65">
        <v>0</v>
      </c>
      <c r="M14" s="66"/>
      <c r="N14" s="65">
        <v>2395338</v>
      </c>
      <c r="O14" s="66"/>
      <c r="P14" s="65">
        <v>15300393</v>
      </c>
      <c r="Q14" s="66"/>
      <c r="R14" s="65">
        <v>0</v>
      </c>
      <c r="S14" s="66"/>
      <c r="T14" s="65">
        <v>15300393</v>
      </c>
    </row>
    <row r="15" spans="2:28" s="21" customFormat="1" ht="23.25" customHeight="1" x14ac:dyDescent="0.25">
      <c r="B15" s="63" t="s">
        <v>64</v>
      </c>
      <c r="C15" s="61"/>
      <c r="D15" s="64">
        <v>1</v>
      </c>
      <c r="E15" s="61"/>
      <c r="F15" s="61" t="s">
        <v>38</v>
      </c>
      <c r="G15" s="61"/>
      <c r="H15" s="64">
        <v>0</v>
      </c>
      <c r="I15" s="61"/>
      <c r="J15" s="65">
        <v>42442</v>
      </c>
      <c r="K15" s="66"/>
      <c r="L15" s="65">
        <v>0</v>
      </c>
      <c r="M15" s="66"/>
      <c r="N15" s="65">
        <v>42442</v>
      </c>
      <c r="O15" s="66"/>
      <c r="P15" s="65">
        <v>342695</v>
      </c>
      <c r="Q15" s="66"/>
      <c r="R15" s="65">
        <v>0</v>
      </c>
      <c r="S15" s="66"/>
      <c r="T15" s="65">
        <v>342695</v>
      </c>
    </row>
    <row r="16" spans="2:28" s="21" customFormat="1" ht="23.25" customHeight="1" x14ac:dyDescent="0.25">
      <c r="B16" s="63" t="s">
        <v>81</v>
      </c>
      <c r="C16" s="61"/>
      <c r="D16" s="64">
        <v>10</v>
      </c>
      <c r="E16" s="61"/>
      <c r="F16" s="61" t="s">
        <v>38</v>
      </c>
      <c r="G16" s="61"/>
      <c r="H16" s="64">
        <v>0</v>
      </c>
      <c r="I16" s="61"/>
      <c r="J16" s="65">
        <v>3928</v>
      </c>
      <c r="K16" s="66"/>
      <c r="L16" s="65">
        <v>0</v>
      </c>
      <c r="M16" s="66"/>
      <c r="N16" s="65">
        <v>3928</v>
      </c>
      <c r="O16" s="66"/>
      <c r="P16" s="65">
        <v>3928</v>
      </c>
      <c r="Q16" s="66"/>
      <c r="R16" s="65">
        <v>0</v>
      </c>
      <c r="S16" s="66"/>
      <c r="T16" s="65">
        <v>3928</v>
      </c>
    </row>
    <row r="17" spans="2:20" s="21" customFormat="1" ht="21.75" customHeight="1" x14ac:dyDescent="0.25">
      <c r="B17" s="61"/>
      <c r="C17" s="61"/>
      <c r="D17" s="64"/>
      <c r="E17" s="61"/>
      <c r="F17" s="61"/>
      <c r="G17" s="61"/>
      <c r="H17" s="64"/>
      <c r="I17" s="61"/>
      <c r="J17" s="65"/>
      <c r="K17" s="66"/>
      <c r="L17" s="65"/>
      <c r="M17" s="66"/>
      <c r="N17" s="65"/>
      <c r="O17" s="66"/>
      <c r="P17" s="65"/>
      <c r="Q17" s="66"/>
      <c r="R17" s="65"/>
      <c r="S17" s="66"/>
      <c r="T17" s="65"/>
    </row>
    <row r="18" spans="2:20" s="21" customFormat="1" ht="21.75" customHeight="1" thickBot="1" x14ac:dyDescent="0.3">
      <c r="B18" s="113" t="s">
        <v>46</v>
      </c>
      <c r="C18" s="113"/>
      <c r="D18" s="113"/>
      <c r="E18" s="113"/>
      <c r="F18" s="113"/>
      <c r="G18" s="113"/>
      <c r="H18" s="113"/>
      <c r="I18" s="87"/>
      <c r="J18" s="88">
        <f t="shared" ref="J18:T18" si="0">SUM(J10:J16)</f>
        <v>4571658971</v>
      </c>
      <c r="K18" s="88"/>
      <c r="L18" s="88">
        <f t="shared" si="0"/>
        <v>2378062</v>
      </c>
      <c r="M18" s="88">
        <f t="shared" si="0"/>
        <v>0</v>
      </c>
      <c r="N18" s="88">
        <f t="shared" si="0"/>
        <v>4569280909</v>
      </c>
      <c r="O18" s="88">
        <f t="shared" si="0"/>
        <v>0</v>
      </c>
      <c r="P18" s="88">
        <f t="shared" si="0"/>
        <v>7090350804</v>
      </c>
      <c r="Q18" s="88"/>
      <c r="R18" s="88">
        <f t="shared" si="0"/>
        <v>17544787</v>
      </c>
      <c r="S18" s="88">
        <f t="shared" si="0"/>
        <v>0</v>
      </c>
      <c r="T18" s="88">
        <f t="shared" si="0"/>
        <v>7072806017</v>
      </c>
    </row>
    <row r="19" spans="2:20" ht="21.75" customHeight="1" thickTop="1" x14ac:dyDescent="0.25"/>
    <row r="20" spans="2:20" ht="190.5" customHeight="1" x14ac:dyDescent="0.25"/>
    <row r="21" spans="2:20" ht="21.75" customHeight="1" x14ac:dyDescent="0.25">
      <c r="J21" s="34">
        <v>6</v>
      </c>
    </row>
  </sheetData>
  <sortState xmlns:xlrd2="http://schemas.microsoft.com/office/spreadsheetml/2017/richdata2" ref="B10:T16">
    <sortCondition descending="1" ref="T10:T16"/>
  </sortState>
  <mergeCells count="18">
    <mergeCell ref="B18:H18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1"/>
  <sheetViews>
    <sheetView rightToLeft="1" tabSelected="1" view="pageBreakPreview" topLeftCell="A7" zoomScale="85" zoomScaleNormal="85" zoomScaleSheetLayoutView="85" workbookViewId="0">
      <selection activeCell="F22" sqref="F22"/>
    </sheetView>
  </sheetViews>
  <sheetFormatPr defaultRowHeight="21.75" customHeight="1" x14ac:dyDescent="0.55000000000000004"/>
  <cols>
    <col min="1" max="1" width="3" style="2" customWidth="1"/>
    <col min="2" max="2" width="47.5703125" style="2" bestFit="1" customWidth="1"/>
    <col min="3" max="3" width="1" style="2" customWidth="1"/>
    <col min="4" max="4" width="18" style="2" bestFit="1" customWidth="1"/>
    <col min="5" max="5" width="1" style="2" customWidth="1"/>
    <col min="6" max="6" width="18.28515625" style="2" bestFit="1" customWidth="1"/>
    <col min="7" max="7" width="1" style="2" customWidth="1"/>
    <col min="8" max="8" width="15" style="2" bestFit="1" customWidth="1"/>
    <col min="9" max="9" width="1" style="2" customWidth="1"/>
    <col min="10" max="10" width="18.28515625" style="2" bestFit="1" customWidth="1"/>
    <col min="11" max="11" width="1" style="2" customWidth="1"/>
    <col min="12" max="12" width="22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89" t="s">
        <v>55</v>
      </c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2:28" ht="31.5" customHeight="1" x14ac:dyDescent="0.55000000000000004">
      <c r="B3" s="89" t="s">
        <v>29</v>
      </c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2:28" ht="31.5" customHeight="1" x14ac:dyDescent="0.55000000000000004">
      <c r="B4" s="89" t="s">
        <v>91</v>
      </c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2:28" ht="73.5" customHeight="1" x14ac:dyDescent="0.55000000000000004"/>
    <row r="6" spans="2:28" ht="30" x14ac:dyDescent="0.55000000000000004">
      <c r="B6" s="93" t="s">
        <v>100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31.5" customHeight="1" x14ac:dyDescent="0.55000000000000004">
      <c r="B8" s="104" t="s">
        <v>40</v>
      </c>
      <c r="C8" s="104" t="s">
        <v>40</v>
      </c>
      <c r="D8" s="104" t="s">
        <v>40</v>
      </c>
      <c r="F8" s="104" t="s">
        <v>31</v>
      </c>
      <c r="G8" s="104" t="s">
        <v>31</v>
      </c>
      <c r="H8" s="104" t="s">
        <v>31</v>
      </c>
      <c r="J8" s="104" t="s">
        <v>32</v>
      </c>
      <c r="K8" s="104" t="s">
        <v>32</v>
      </c>
      <c r="L8" s="104" t="s">
        <v>32</v>
      </c>
    </row>
    <row r="9" spans="2:28" s="24" customFormat="1" ht="50.25" customHeight="1" x14ac:dyDescent="0.6">
      <c r="B9" s="115" t="s">
        <v>41</v>
      </c>
      <c r="D9" s="115" t="s">
        <v>22</v>
      </c>
      <c r="F9" s="115" t="s">
        <v>42</v>
      </c>
      <c r="H9" s="115" t="s">
        <v>43</v>
      </c>
      <c r="J9" s="115" t="s">
        <v>42</v>
      </c>
      <c r="L9" s="115" t="s">
        <v>43</v>
      </c>
    </row>
    <row r="10" spans="2:28" s="4" customFormat="1" ht="21.75" customHeight="1" x14ac:dyDescent="0.55000000000000004">
      <c r="B10" s="28" t="s">
        <v>70</v>
      </c>
      <c r="D10" s="40" t="s">
        <v>38</v>
      </c>
      <c r="F10" s="56">
        <v>1458356173</v>
      </c>
      <c r="G10" s="6"/>
      <c r="H10" s="10" t="s">
        <v>38</v>
      </c>
      <c r="I10" s="6"/>
      <c r="J10" s="56">
        <v>12836986303</v>
      </c>
      <c r="K10" s="6"/>
      <c r="L10" s="10" t="s">
        <v>38</v>
      </c>
    </row>
    <row r="11" spans="2:28" s="4" customFormat="1" ht="21.75" customHeight="1" x14ac:dyDescent="0.55000000000000004">
      <c r="B11" s="117" t="s">
        <v>81</v>
      </c>
      <c r="D11" s="118" t="s">
        <v>82</v>
      </c>
      <c r="F11" s="119">
        <v>3821917808</v>
      </c>
      <c r="G11" s="6"/>
      <c r="H11" s="120" t="s">
        <v>38</v>
      </c>
      <c r="I11" s="6"/>
      <c r="J11" s="119">
        <v>6100273958</v>
      </c>
      <c r="K11" s="6"/>
      <c r="L11" s="120"/>
    </row>
    <row r="12" spans="2:28" s="4" customFormat="1" ht="21.75" customHeight="1" x14ac:dyDescent="0.55000000000000004">
      <c r="B12" s="117" t="s">
        <v>85</v>
      </c>
      <c r="D12" s="118" t="s">
        <v>86</v>
      </c>
      <c r="F12" s="119">
        <v>494027535</v>
      </c>
      <c r="G12" s="6"/>
      <c r="H12" s="120" t="s">
        <v>38</v>
      </c>
      <c r="I12" s="6"/>
      <c r="J12" s="119">
        <v>604931639</v>
      </c>
      <c r="K12" s="6"/>
      <c r="L12" s="120"/>
    </row>
    <row r="13" spans="2:28" s="4" customFormat="1" ht="21.75" customHeight="1" x14ac:dyDescent="0.55000000000000004">
      <c r="B13" s="117" t="s">
        <v>85</v>
      </c>
      <c r="D13" s="118" t="s">
        <v>94</v>
      </c>
      <c r="F13" s="119">
        <v>253150674</v>
      </c>
      <c r="G13" s="6"/>
      <c r="H13" s="120" t="s">
        <v>38</v>
      </c>
      <c r="I13" s="6"/>
      <c r="J13" s="119">
        <v>253150674</v>
      </c>
      <c r="K13" s="6"/>
      <c r="L13" s="120"/>
    </row>
    <row r="14" spans="2:28" s="4" customFormat="1" ht="21.75" customHeight="1" x14ac:dyDescent="0.55000000000000004">
      <c r="B14" s="4" t="s">
        <v>72</v>
      </c>
      <c r="D14" s="39" t="s">
        <v>73</v>
      </c>
      <c r="F14" s="57">
        <v>121246</v>
      </c>
      <c r="G14" s="6"/>
      <c r="H14" s="6" t="s">
        <v>38</v>
      </c>
      <c r="I14" s="6"/>
      <c r="J14" s="57">
        <v>116347517</v>
      </c>
      <c r="K14" s="6"/>
      <c r="L14" s="6"/>
    </row>
    <row r="15" spans="2:28" s="4" customFormat="1" ht="21.75" customHeight="1" x14ac:dyDescent="0.55000000000000004">
      <c r="B15" s="4" t="s">
        <v>76</v>
      </c>
      <c r="D15" s="39" t="s">
        <v>77</v>
      </c>
      <c r="F15" s="57">
        <v>2395338</v>
      </c>
      <c r="G15" s="6"/>
      <c r="H15" s="6" t="s">
        <v>38</v>
      </c>
      <c r="I15" s="6"/>
      <c r="J15" s="57">
        <v>15300393</v>
      </c>
      <c r="K15" s="6"/>
      <c r="L15" s="6"/>
    </row>
    <row r="16" spans="2:28" s="4" customFormat="1" ht="21.75" customHeight="1" x14ac:dyDescent="0.55000000000000004">
      <c r="B16" s="4" t="s">
        <v>64</v>
      </c>
      <c r="D16" s="39" t="s">
        <v>65</v>
      </c>
      <c r="F16" s="57">
        <v>42442</v>
      </c>
      <c r="G16" s="6"/>
      <c r="H16" s="6" t="s">
        <v>38</v>
      </c>
      <c r="I16" s="6"/>
      <c r="J16" s="57">
        <v>342695</v>
      </c>
      <c r="K16" s="6"/>
      <c r="L16" s="6"/>
    </row>
    <row r="17" spans="2:12" s="4" customFormat="1" ht="21.75" customHeight="1" x14ac:dyDescent="0.55000000000000004">
      <c r="B17" s="4" t="s">
        <v>81</v>
      </c>
      <c r="D17" s="39" t="s">
        <v>87</v>
      </c>
      <c r="F17" s="57">
        <v>3928</v>
      </c>
      <c r="G17" s="6"/>
      <c r="H17" s="6" t="s">
        <v>38</v>
      </c>
      <c r="I17" s="6"/>
      <c r="J17" s="57">
        <v>3928</v>
      </c>
      <c r="K17" s="6"/>
      <c r="L17" s="6"/>
    </row>
    <row r="18" spans="2:12" s="4" customFormat="1" ht="21.75" customHeight="1" x14ac:dyDescent="0.55000000000000004">
      <c r="D18" s="39"/>
      <c r="F18" s="57"/>
      <c r="G18" s="6"/>
      <c r="H18" s="6"/>
      <c r="I18" s="6"/>
      <c r="J18" s="57"/>
      <c r="K18" s="6"/>
      <c r="L18" s="6"/>
    </row>
    <row r="19" spans="2:12" ht="21.75" customHeight="1" thickBot="1" x14ac:dyDescent="0.6">
      <c r="B19" s="116" t="s">
        <v>46</v>
      </c>
      <c r="C19" s="116"/>
      <c r="D19" s="116"/>
      <c r="F19" s="58">
        <f>SUM(F10:F17)</f>
        <v>6030015144</v>
      </c>
      <c r="G19" s="59"/>
      <c r="H19" s="60"/>
      <c r="I19" s="59"/>
      <c r="J19" s="58">
        <f>SUM(J10:J17)</f>
        <v>19927337107</v>
      </c>
      <c r="K19" s="59"/>
      <c r="L19" s="60"/>
    </row>
    <row r="20" spans="2:12" ht="81.75" customHeight="1" thickTop="1" x14ac:dyDescent="0.55000000000000004"/>
    <row r="21" spans="2:12" ht="30" x14ac:dyDescent="0.75">
      <c r="F21" s="32">
        <v>7</v>
      </c>
    </row>
  </sheetData>
  <sortState xmlns:xlrd2="http://schemas.microsoft.com/office/spreadsheetml/2017/richdata2" ref="B10:J17">
    <sortCondition descending="1" ref="J10:J17"/>
  </sortState>
  <mergeCells count="14">
    <mergeCell ref="B2:L2"/>
    <mergeCell ref="B3:L3"/>
    <mergeCell ref="B4:L4"/>
    <mergeCell ref="B19:D19"/>
    <mergeCell ref="J9"/>
    <mergeCell ref="L9"/>
    <mergeCell ref="J8:L8"/>
    <mergeCell ref="B9"/>
    <mergeCell ref="D9"/>
    <mergeCell ref="B8:D8"/>
    <mergeCell ref="F9"/>
    <mergeCell ref="H9"/>
    <mergeCell ref="F8:H8"/>
    <mergeCell ref="B6:L6"/>
  </mergeCells>
  <printOptions horizontalCentered="1" verticalCentered="1"/>
  <pageMargins left="0.7" right="0.7" top="0" bottom="0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Hesabras</cp:lastModifiedBy>
  <cp:lastPrinted>2023-06-27T11:59:55Z</cp:lastPrinted>
  <dcterms:created xsi:type="dcterms:W3CDTF">2021-12-28T12:49:50Z</dcterms:created>
  <dcterms:modified xsi:type="dcterms:W3CDTF">2023-06-27T12:02:42Z</dcterms:modified>
</cp:coreProperties>
</file>