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2\مرداد\سپهر\"/>
    </mc:Choice>
  </mc:AlternateContent>
  <xr:revisionPtr revIDLastSave="0" documentId="13_ncr:1_{D4D1D78D-B71E-491D-8BC5-59B876054C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 " sheetId="17" r:id="rId1"/>
    <sheet name="سرمایه گذاری ها" sheetId="16" r:id="rId2"/>
    <sheet name="سهام پروژه" sheetId="1" r:id="rId3"/>
    <sheet name="گواهی سپرده" sheetId="5" r:id="rId4"/>
    <sheet name="سپرده" sheetId="6" r:id="rId5"/>
    <sheet name="جمع درآمدها" sheetId="15" r:id="rId6"/>
    <sheet name="سود اوراق بهادار و سپرده بانکی" sheetId="7" r:id="rId7"/>
    <sheet name="درآمد سپرده بانکی" sheetId="13" r:id="rId8"/>
  </sheets>
  <definedNames>
    <definedName name="_xlnm._FilterDatabase" localSheetId="1" hidden="1">'سرمایه گذاری ها'!$E$12:$Q$16</definedName>
    <definedName name="_xlnm._FilterDatabase" localSheetId="2" hidden="1">'سهام پروژه'!$C$11:$AA$14</definedName>
    <definedName name="_xlnm.Print_Area" localSheetId="4">سپرده!$A$1:$T$29</definedName>
    <definedName name="_xlnm.Print_Area" localSheetId="1">'سرمایه گذاری ها'!$A$1:$S$22</definedName>
    <definedName name="_xlnm.Print_Area" localSheetId="2">'سهام پروژه'!$A$1:$AA$20</definedName>
    <definedName name="_xlnm.Print_Area" localSheetId="0">'صفحه اول '!$A$1:$N$61</definedName>
  </definedNames>
  <calcPr calcId="181029"/>
</workbook>
</file>

<file path=xl/calcChain.xml><?xml version="1.0" encoding="utf-8"?>
<calcChain xmlns="http://schemas.openxmlformats.org/spreadsheetml/2006/main">
  <c r="W12" i="1" l="1"/>
  <c r="Y12" i="1" s="1"/>
  <c r="L15" i="5"/>
  <c r="N15" i="5"/>
  <c r="E15" i="16" s="1"/>
  <c r="P15" i="5"/>
  <c r="R15" i="5"/>
  <c r="T15" i="5"/>
  <c r="V15" i="5"/>
  <c r="X15" i="5"/>
  <c r="Z15" i="5"/>
  <c r="AB15" i="5"/>
  <c r="AD15" i="5"/>
  <c r="J22" i="13"/>
  <c r="F22" i="13"/>
  <c r="L23" i="6"/>
  <c r="E14" i="16" s="1"/>
  <c r="N23" i="6"/>
  <c r="P23" i="6"/>
  <c r="R23" i="6"/>
  <c r="W11" i="1"/>
  <c r="G15" i="1"/>
  <c r="E13" i="16" s="1"/>
  <c r="I15" i="1"/>
  <c r="K15" i="1"/>
  <c r="M15" i="1"/>
  <c r="O15" i="1"/>
  <c r="Q15" i="1"/>
  <c r="S15" i="1"/>
  <c r="U15" i="1"/>
  <c r="E17" i="16" l="1"/>
  <c r="W15" i="1"/>
  <c r="Y11" i="1"/>
  <c r="Y15" i="1" s="1"/>
  <c r="D9" i="15"/>
  <c r="J20" i="7"/>
  <c r="L20" i="7"/>
  <c r="M20" i="7"/>
  <c r="N20" i="7"/>
  <c r="O20" i="7"/>
  <c r="P20" i="7"/>
  <c r="R20" i="7"/>
  <c r="S20" i="7"/>
  <c r="T20" i="7"/>
  <c r="D13" i="15" l="1"/>
  <c r="F11" i="15" s="1"/>
  <c r="O14" i="16"/>
  <c r="M15" i="16"/>
  <c r="G14" i="16"/>
  <c r="I14" i="16"/>
  <c r="K14" i="16"/>
  <c r="G13" i="16"/>
  <c r="K15" i="16"/>
  <c r="G15" i="16"/>
  <c r="I15" i="16"/>
  <c r="O15" i="16"/>
  <c r="I13" i="16"/>
  <c r="K13" i="16"/>
  <c r="M13" i="16"/>
  <c r="O13" i="16"/>
  <c r="O17" i="16" l="1"/>
  <c r="T12" i="6"/>
  <c r="T16" i="6"/>
  <c r="T20" i="6"/>
  <c r="T19" i="6"/>
  <c r="T13" i="6"/>
  <c r="T17" i="6"/>
  <c r="T21" i="6"/>
  <c r="T14" i="6"/>
  <c r="T18" i="6"/>
  <c r="T15" i="6"/>
  <c r="F9" i="15"/>
  <c r="F10" i="15"/>
  <c r="G17" i="16"/>
  <c r="M14" i="16"/>
  <c r="M17" i="16" s="1"/>
  <c r="K17" i="16"/>
  <c r="I17" i="16"/>
  <c r="AA13" i="1" l="1"/>
  <c r="AF13" i="5"/>
  <c r="AF15" i="5" s="1"/>
  <c r="T11" i="6"/>
  <c r="AA12" i="1"/>
  <c r="AA11" i="1"/>
  <c r="F13" i="15"/>
  <c r="H11" i="15"/>
  <c r="H10" i="15"/>
  <c r="H9" i="15"/>
  <c r="Q17" i="16"/>
  <c r="Q16" i="16"/>
  <c r="Q14" i="16"/>
  <c r="Q15" i="16"/>
  <c r="Q13" i="16"/>
  <c r="T23" i="6" l="1"/>
  <c r="H13" i="15"/>
  <c r="AA15" i="1"/>
</calcChain>
</file>

<file path=xl/sharedStrings.xml><?xml version="1.0" encoding="utf-8"?>
<sst xmlns="http://schemas.openxmlformats.org/spreadsheetml/2006/main" count="357" uniqueCount="104">
  <si>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</si>
  <si>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</si>
  <si>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</si>
  <si>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</si>
  <si>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</si>
  <si>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</si>
  <si>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</si>
  <si>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</si>
  <si>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</si>
  <si>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</si>
  <si>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</si>
  <si>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</si>
  <si>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</si>
  <si>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بورسی یا فرابورسی</t>
  </si>
  <si>
    <t>تاریخ سر رسید</t>
  </si>
  <si>
    <t>نرخ سود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</si>
  <si>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</si>
  <si>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</si>
  <si>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</si>
  <si>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</si>
  <si>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</si>
  <si>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</si>
  <si>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</si>
  <si>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</si>
  <si>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</si>
  <si>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</si>
  <si>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</si>
  <si>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</si>
  <si>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حساب جاری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</si>
  <si>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</si>
  <si>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</si>
  <si>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</si>
  <si>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</si>
  <si>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</si>
  <si>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</si>
  <si>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</si>
  <si>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</si>
  <si>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</si>
  <si>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</si>
  <si>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</si>
  <si>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</si>
  <si>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</si>
  <si>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</si>
  <si>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</si>
  <si>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اوراق بهادار</t>
  </si>
  <si>
    <t>درآمد سپرده بانکی</t>
  </si>
  <si>
    <t>جمع کل</t>
  </si>
  <si>
    <t>1. سرمایه گذاری ها</t>
  </si>
  <si>
    <t>اوراق تبعی</t>
  </si>
  <si>
    <t>تاریخ سررسید</t>
  </si>
  <si>
    <t>گواهی سپرده</t>
  </si>
  <si>
    <t>طبقه دارایی</t>
  </si>
  <si>
    <t>افزایش طی دوره</t>
  </si>
  <si>
    <t>کاهش طی دوره</t>
  </si>
  <si>
    <t>سپرده های بانکی</t>
  </si>
  <si>
    <t>صندوق سرمایه‌گذاری جسورانه سپهر یکم</t>
  </si>
  <si>
    <t>بانک ملت ملاصدرا</t>
  </si>
  <si>
    <t>1400/08/02</t>
  </si>
  <si>
    <t>9547682762</t>
  </si>
  <si>
    <t>سرمایه‌گذاری در سهام پروژه های سرمایه گذاری</t>
  </si>
  <si>
    <t>س</t>
  </si>
  <si>
    <t>شرکت زیست بوم خلاق سلام</t>
  </si>
  <si>
    <t>1.1. سرمایه گذاری در سهام پروژه های سرمایه گذاری (سرمایه گذاری های جسورانه)</t>
  </si>
  <si>
    <t>بانک ایران زمین انقلاب</t>
  </si>
  <si>
    <t>11484018079221</t>
  </si>
  <si>
    <t>سپرده کوتاه مدت</t>
  </si>
  <si>
    <t>1401/04/01</t>
  </si>
  <si>
    <t>1141318079221</t>
  </si>
  <si>
    <t>1401/04/20</t>
  </si>
  <si>
    <t>گواهی سپرده سرمایه گذاری سامان 1401/06/09</t>
  </si>
  <si>
    <t>بانک سامان ملاصدرا</t>
  </si>
  <si>
    <t>82981040038561</t>
  </si>
  <si>
    <t>1401/06/08</t>
  </si>
  <si>
    <t>شرکت هنربخشان نوین شایگان</t>
  </si>
  <si>
    <t>بانک خاورمیانه نیایش</t>
  </si>
  <si>
    <t>101310810707074764</t>
  </si>
  <si>
    <t>1401/07/09</t>
  </si>
  <si>
    <t xml:space="preserve"> </t>
  </si>
  <si>
    <t>بانک پاسارگاد ملاصدرا</t>
  </si>
  <si>
    <t xml:space="preserve"> 211307164386001</t>
  </si>
  <si>
    <t>سپرده بلند مدت</t>
  </si>
  <si>
    <t>1402/02/09</t>
  </si>
  <si>
    <t>موسسه اعتباری ملل نارمک</t>
  </si>
  <si>
    <t>026660357000000032</t>
  </si>
  <si>
    <t>2118100164386001</t>
  </si>
  <si>
    <t>026610277000000407</t>
  </si>
  <si>
    <t>شرکت روایتگران شهر روشن</t>
  </si>
  <si>
    <t>-</t>
  </si>
  <si>
    <t>026660357000000107</t>
  </si>
  <si>
    <t>1402/03/17</t>
  </si>
  <si>
    <t>1.2. سرمایه گذاری در  گواهی سپرده بانکی</t>
  </si>
  <si>
    <t>1.3. سرمایه گذاری در سپرده های بانکی</t>
  </si>
  <si>
    <t>2. درآمد حاصل از سرمایه گذاری ها</t>
  </si>
  <si>
    <t>2.1. سود اوراق بدهی و سپرده های بانکی</t>
  </si>
  <si>
    <t>2.2. درآمد حاصل از سپرده های بانکی</t>
  </si>
  <si>
    <t>سرمایه گذاری های جسورانه (سهام پروژه های در جریان) *</t>
  </si>
  <si>
    <t xml:space="preserve"> 1402/04/31</t>
  </si>
  <si>
    <t>026660386000000005</t>
  </si>
  <si>
    <t>1402/04/07</t>
  </si>
  <si>
    <t>گواهی سپرده مدت دار بانک ملت 1400/12/28</t>
  </si>
  <si>
    <t>برای ماه منتهی به 1402/05/31</t>
  </si>
  <si>
    <t xml:space="preserve"> 1402/05/31</t>
  </si>
  <si>
    <t>برای ماه منتهی به  1402/05/31</t>
  </si>
  <si>
    <t xml:space="preserve">* کل سرمایه گذاری های انجام شده در طرح های جسورانه 370 میلیارد ریال است که 180 میلیارد ریال آن پرداخت شده و 110 میلیارد ریال تعهد سرمایه گذاری ایجاد شده مطابق قراردادهای بین صندوق و طرح ها پرداخت خواهد شد.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</si>
</sst>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b/>
      <sz val="24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4"/>
      <name val="B Zar"/>
      <charset val="178"/>
    </font>
    <font>
      <sz val="20"/>
      <name val="B Zar"/>
      <charset val="178"/>
    </font>
    <font>
      <b/>
      <sz val="26"/>
      <name val="B Zar"/>
      <charset val="178"/>
    </font>
    <font>
      <sz val="26"/>
      <name val="B Zar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0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4" xfId="0" applyNumberFormat="1" applyFont="1" applyBorder="1"/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2" fillId="0" borderId="0" xfId="0" applyFont="1" applyAlignment="1">
      <alignment wrapText="1"/>
    </xf>
    <xf numFmtId="0" fontId="6" fillId="0" borderId="0" xfId="0" applyFont="1"/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2" applyNumberFormat="1" applyFont="1" applyBorder="1"/>
    <xf numFmtId="10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7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6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10" fillId="0" borderId="0" xfId="0" applyFont="1"/>
    <xf numFmtId="0" fontId="5" fillId="0" borderId="0" xfId="0" applyFont="1" applyAlignment="1">
      <alignment horizontal="center" vertical="center"/>
    </xf>
    <xf numFmtId="0" fontId="11" fillId="0" borderId="0" xfId="0" applyFont="1"/>
    <xf numFmtId="0" fontId="10" fillId="0" borderId="0" xfId="0" applyFont="1" applyAlignment="1">
      <alignment horizontal="center" vertical="center" readingOrder="2"/>
    </xf>
    <xf numFmtId="0" fontId="8" fillId="0" borderId="0" xfId="0" applyFont="1" applyAlignment="1">
      <alignment horizontal="right" vertical="center" indent="1" readingOrder="2"/>
    </xf>
    <xf numFmtId="0" fontId="8" fillId="0" borderId="0" xfId="0" applyFont="1" applyAlignment="1">
      <alignment horizontal="center" vertical="center"/>
    </xf>
    <xf numFmtId="10" fontId="6" fillId="0" borderId="0" xfId="2" applyNumberFormat="1" applyFont="1"/>
    <xf numFmtId="0" fontId="7" fillId="0" borderId="4" xfId="0" applyFont="1" applyBorder="1" applyAlignment="1">
      <alignment vertical="center"/>
    </xf>
    <xf numFmtId="0" fontId="4" fillId="0" borderId="0" xfId="0" applyFont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9" fontId="6" fillId="0" borderId="4" xfId="2" applyFont="1" applyBorder="1" applyAlignment="1">
      <alignment horizontal="center"/>
    </xf>
    <xf numFmtId="10" fontId="6" fillId="0" borderId="4" xfId="2" applyNumberFormat="1" applyFont="1" applyBorder="1" applyAlignment="1">
      <alignment horizontal="center"/>
    </xf>
    <xf numFmtId="0" fontId="12" fillId="0" borderId="0" xfId="0" applyFont="1" applyAlignment="1">
      <alignment horizontal="right" vertical="center" indent="1" readingOrder="2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/>
    <xf numFmtId="3" fontId="11" fillId="0" borderId="0" xfId="0" applyNumberFormat="1" applyFont="1"/>
    <xf numFmtId="10" fontId="11" fillId="0" borderId="0" xfId="0" applyNumberFormat="1" applyFont="1" applyAlignment="1">
      <alignment horizontal="right"/>
    </xf>
    <xf numFmtId="3" fontId="11" fillId="0" borderId="4" xfId="0" applyNumberFormat="1" applyFont="1" applyBorder="1"/>
    <xf numFmtId="0" fontId="11" fillId="0" borderId="0" xfId="0" applyFont="1" applyAlignment="1">
      <alignment horizontal="right"/>
    </xf>
    <xf numFmtId="10" fontId="11" fillId="0" borderId="4" xfId="2" applyNumberFormat="1" applyFont="1" applyBorder="1"/>
    <xf numFmtId="3" fontId="4" fillId="0" borderId="0" xfId="0" applyNumberFormat="1" applyFont="1" applyAlignment="1">
      <alignment horizontal="center" wrapText="1"/>
    </xf>
    <xf numFmtId="3" fontId="6" fillId="0" borderId="4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 readingOrder="2"/>
    </xf>
    <xf numFmtId="0" fontId="6" fillId="0" borderId="2" xfId="0" applyFont="1" applyBorder="1" applyAlignment="1">
      <alignment horizontal="center" vertical="center" wrapText="1" readingOrder="2"/>
    </xf>
    <xf numFmtId="0" fontId="6" fillId="0" borderId="0" xfId="0" applyFont="1" applyAlignment="1">
      <alignment horizontal="right" vertical="center" wrapText="1" readingOrder="2"/>
    </xf>
    <xf numFmtId="3" fontId="6" fillId="0" borderId="0" xfId="0" applyNumberFormat="1" applyFont="1" applyAlignment="1">
      <alignment horizontal="center" vertical="center" wrapText="1" readingOrder="2"/>
    </xf>
    <xf numFmtId="3" fontId="6" fillId="0" borderId="0" xfId="0" applyNumberFormat="1" applyFont="1" applyAlignment="1">
      <alignment horizontal="left" vertical="center" wrapText="1" readingOrder="1"/>
    </xf>
    <xf numFmtId="0" fontId="6" fillId="0" borderId="0" xfId="0" applyFont="1" applyAlignment="1">
      <alignment horizontal="left" vertical="center" wrapText="1" readingOrder="1"/>
    </xf>
    <xf numFmtId="164" fontId="3" fillId="0" borderId="0" xfId="1" applyNumberFormat="1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164" fontId="3" fillId="0" borderId="0" xfId="1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164" fontId="10" fillId="0" borderId="0" xfId="1" applyNumberFormat="1" applyFont="1"/>
    <xf numFmtId="164" fontId="10" fillId="0" borderId="4" xfId="0" applyNumberFormat="1" applyFont="1" applyBorder="1"/>
    <xf numFmtId="0" fontId="16" fillId="0" borderId="0" xfId="0" applyFont="1" applyAlignment="1">
      <alignment wrapText="1"/>
    </xf>
    <xf numFmtId="0" fontId="16" fillId="0" borderId="3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16" fillId="0" borderId="0" xfId="0" applyFont="1" applyAlignment="1">
      <alignment vertical="center" wrapText="1"/>
    </xf>
    <xf numFmtId="10" fontId="11" fillId="0" borderId="0" xfId="2" applyNumberFormat="1" applyFont="1" applyAlignment="1">
      <alignment horizontal="center" vertical="center"/>
    </xf>
    <xf numFmtId="10" fontId="11" fillId="0" borderId="0" xfId="2" applyNumberFormat="1" applyFont="1" applyAlignment="1">
      <alignment horizontal="center"/>
    </xf>
    <xf numFmtId="10" fontId="11" fillId="0" borderId="4" xfId="2" applyNumberFormat="1" applyFont="1" applyBorder="1" applyAlignment="1">
      <alignment horizontal="center"/>
    </xf>
    <xf numFmtId="0" fontId="6" fillId="0" borderId="0" xfId="0" applyFont="1" applyAlignment="1">
      <alignment horizontal="right" vertical="center" wrapText="1" readingOrder="1"/>
    </xf>
    <xf numFmtId="3" fontId="6" fillId="0" borderId="4" xfId="0" applyNumberFormat="1" applyFont="1" applyBorder="1" applyAlignment="1">
      <alignment horizontal="left" vertical="center" wrapText="1" readingOrder="1"/>
    </xf>
    <xf numFmtId="0" fontId="18" fillId="0" borderId="0" xfId="0" applyFont="1"/>
    <xf numFmtId="0" fontId="4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readingOrder="2"/>
    </xf>
    <xf numFmtId="0" fontId="12" fillId="0" borderId="0" xfId="0" applyFont="1" applyAlignment="1">
      <alignment horizont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5" fillId="0" borderId="0" xfId="0" applyFont="1" applyAlignment="1">
      <alignment horizontal="right" vertical="center" readingOrder="2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right" vertical="center" readingOrder="2"/>
    </xf>
    <xf numFmtId="0" fontId="17" fillId="0" borderId="0" xfId="0" applyFont="1" applyAlignment="1">
      <alignment horizontal="center"/>
    </xf>
    <xf numFmtId="0" fontId="10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right" vertical="center" wrapText="1" readingOrder="1"/>
    </xf>
    <xf numFmtId="0" fontId="8" fillId="0" borderId="2" xfId="0" applyFont="1" applyBorder="1" applyAlignment="1">
      <alignment horizontal="center" vertical="center" wrapText="1" readingOrder="2"/>
    </xf>
    <xf numFmtId="0" fontId="8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10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138546</xdr:rowOff>
    </xdr:from>
    <xdr:to>
      <xdr:col>13</xdr:col>
      <xdr:colOff>554182</xdr:colOff>
      <xdr:row>61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E22B45-9C1E-C1A9-9E96-E00965440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2504227" y="138546"/>
          <a:ext cx="8433955" cy="114819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8671E-852C-4D16-867E-8EB6DED283CB}">
  <sheetPr>
    <pageSetUpPr fitToPage="1"/>
  </sheetPr>
  <dimension ref="Z41"/>
  <sheetViews>
    <sheetView showGridLines="0" rightToLeft="1" tabSelected="1" view="pageBreakPreview" zoomScale="55" zoomScaleNormal="100" zoomScaleSheetLayoutView="55" workbookViewId="0">
      <selection activeCell="V35" sqref="V35"/>
    </sheetView>
  </sheetViews>
  <sheetFormatPr defaultRowHeight="15" x14ac:dyDescent="0.25"/>
  <sheetData>
    <row r="41" spans="26:26" x14ac:dyDescent="0.25">
      <c r="Z41" t="s">
        <v>60</v>
      </c>
    </row>
  </sheetData>
  <printOptions horizontalCentered="1" verticalCentered="1"/>
  <pageMargins left="0" right="0" top="0" bottom="0" header="0" footer="0"/>
  <pageSetup paperSize="9"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C2:Q21"/>
  <sheetViews>
    <sheetView rightToLeft="1" view="pageBreakPreview" topLeftCell="A2" zoomScale="85" zoomScaleNormal="85" zoomScaleSheetLayoutView="85" workbookViewId="0">
      <selection activeCell="C20" sqref="C20:Q20"/>
    </sheetView>
  </sheetViews>
  <sheetFormatPr defaultRowHeight="21" x14ac:dyDescent="0.55000000000000004"/>
  <cols>
    <col min="1" max="1" width="2.5703125" style="2" customWidth="1"/>
    <col min="2" max="2" width="1.28515625" style="2" customWidth="1"/>
    <col min="3" max="3" width="50" style="2" customWidth="1"/>
    <col min="4" max="4" width="2.28515625" style="2" bestFit="1" customWidth="1"/>
    <col min="5" max="5" width="19.28515625" style="2" bestFit="1" customWidth="1"/>
    <col min="6" max="6" width="2.28515625" style="2" bestFit="1" customWidth="1"/>
    <col min="7" max="7" width="18" style="2" customWidth="1"/>
    <col min="8" max="8" width="2.28515625" style="2" bestFit="1" customWidth="1"/>
    <col min="9" max="9" width="18.28515625" style="2" bestFit="1" customWidth="1"/>
    <col min="10" max="10" width="2.28515625" style="2" bestFit="1" customWidth="1"/>
    <col min="11" max="11" width="17.5703125" style="2" bestFit="1" customWidth="1"/>
    <col min="12" max="12" width="2.28515625" style="2" bestFit="1" customWidth="1"/>
    <col min="13" max="13" width="18.140625" style="2" customWidth="1"/>
    <col min="14" max="14" width="2.28515625" style="2" bestFit="1" customWidth="1"/>
    <col min="15" max="15" width="18.42578125" style="2" customWidth="1"/>
    <col min="16" max="16" width="2.28515625" style="2" bestFit="1" customWidth="1"/>
    <col min="17" max="17" width="19.42578125" style="7" customWidth="1"/>
    <col min="18" max="18" width="1" style="2" customWidth="1"/>
    <col min="19" max="19" width="3.5703125" style="2" customWidth="1"/>
    <col min="20" max="16384" width="9.140625" style="2"/>
  </cols>
  <sheetData>
    <row r="2" spans="3:17" ht="30" x14ac:dyDescent="0.55000000000000004">
      <c r="C2" s="88" t="s">
        <v>55</v>
      </c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</row>
    <row r="3" spans="3:17" ht="30" x14ac:dyDescent="0.55000000000000004">
      <c r="C3" s="88" t="s">
        <v>0</v>
      </c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</row>
    <row r="4" spans="3:17" ht="30" x14ac:dyDescent="0.55000000000000004">
      <c r="C4" s="88" t="s">
        <v>100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</row>
    <row r="5" spans="3:17" ht="30" x14ac:dyDescent="0.55000000000000004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3:17" ht="30" x14ac:dyDescent="0.55000000000000004"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3:17" ht="30" x14ac:dyDescent="0.55000000000000004">
      <c r="C7" s="92" t="s">
        <v>47</v>
      </c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</row>
    <row r="9" spans="3:17" s="6" customFormat="1" ht="34.5" customHeight="1" x14ac:dyDescent="0.25">
      <c r="C9" s="89" t="s">
        <v>51</v>
      </c>
      <c r="D9" s="89" t="s">
        <v>96</v>
      </c>
      <c r="E9" s="89" t="s">
        <v>2</v>
      </c>
      <c r="F9" s="89" t="s">
        <v>2</v>
      </c>
      <c r="G9" s="89" t="s">
        <v>2</v>
      </c>
      <c r="I9" s="89" t="s">
        <v>3</v>
      </c>
      <c r="J9" s="89" t="s">
        <v>3</v>
      </c>
      <c r="K9" s="89" t="s">
        <v>3</v>
      </c>
      <c r="M9" s="89" t="s">
        <v>101</v>
      </c>
      <c r="N9" s="89" t="s">
        <v>4</v>
      </c>
      <c r="O9" s="89" t="s">
        <v>4</v>
      </c>
      <c r="P9" s="89" t="s">
        <v>4</v>
      </c>
      <c r="Q9" s="89" t="s">
        <v>4</v>
      </c>
    </row>
    <row r="10" spans="3:17" s="27" customFormat="1" ht="24" x14ac:dyDescent="0.25">
      <c r="C10" s="89"/>
      <c r="D10" s="72"/>
      <c r="E10" s="90" t="s">
        <v>6</v>
      </c>
      <c r="F10" s="72"/>
      <c r="G10" s="90" t="s">
        <v>7</v>
      </c>
      <c r="I10" s="90" t="s">
        <v>52</v>
      </c>
      <c r="J10" s="72"/>
      <c r="K10" s="90" t="s">
        <v>53</v>
      </c>
      <c r="M10" s="90" t="s">
        <v>6</v>
      </c>
      <c r="N10" s="72"/>
      <c r="O10" s="90" t="s">
        <v>7</v>
      </c>
      <c r="Q10" s="90" t="s">
        <v>11</v>
      </c>
    </row>
    <row r="11" spans="3:17" s="27" customFormat="1" ht="24" x14ac:dyDescent="0.25">
      <c r="C11" s="89"/>
      <c r="D11" s="73"/>
      <c r="E11" s="91" t="s">
        <v>6</v>
      </c>
      <c r="F11" s="73"/>
      <c r="G11" s="91" t="s">
        <v>7</v>
      </c>
      <c r="I11" s="91"/>
      <c r="J11" s="73"/>
      <c r="K11" s="91"/>
      <c r="M11" s="91" t="s">
        <v>6</v>
      </c>
      <c r="N11" s="73"/>
      <c r="O11" s="91" t="s">
        <v>7</v>
      </c>
      <c r="Q11" s="91" t="s">
        <v>11</v>
      </c>
    </row>
    <row r="12" spans="3:17" ht="9" customHeight="1" x14ac:dyDescent="0.55000000000000004">
      <c r="C12" s="25"/>
      <c r="E12" s="3"/>
      <c r="G12" s="3"/>
      <c r="I12" s="3"/>
      <c r="K12" s="3"/>
      <c r="M12" s="3"/>
      <c r="O12" s="3"/>
      <c r="Q12" s="8"/>
    </row>
    <row r="13" spans="3:17" x14ac:dyDescent="0.55000000000000004">
      <c r="C13" s="2" t="s">
        <v>95</v>
      </c>
      <c r="E13" s="3">
        <f>'سهام پروژه'!G15</f>
        <v>180000000000</v>
      </c>
      <c r="G13" s="3">
        <f>'سهام پروژه'!I15</f>
        <v>180000000000</v>
      </c>
      <c r="I13" s="3">
        <f>'سهام پروژه'!M15</f>
        <v>0</v>
      </c>
      <c r="K13" s="3">
        <f>'سهام پروژه'!Q15</f>
        <v>0</v>
      </c>
      <c r="M13" s="3">
        <f>'سهام پروژه'!W15</f>
        <v>180000000000</v>
      </c>
      <c r="O13" s="3">
        <f>'سهام پروژه'!Y15</f>
        <v>180000000000</v>
      </c>
      <c r="Q13" s="8">
        <f>O13/$O$17</f>
        <v>0.30054137921565272</v>
      </c>
    </row>
    <row r="14" spans="3:17" x14ac:dyDescent="0.55000000000000004">
      <c r="C14" s="2" t="s">
        <v>54</v>
      </c>
      <c r="E14" s="3">
        <f>سپرده!L23</f>
        <v>410110634403</v>
      </c>
      <c r="G14" s="3">
        <f>E14</f>
        <v>410110634403</v>
      </c>
      <c r="I14" s="3">
        <f>سپرده!N23</f>
        <v>8809613589</v>
      </c>
      <c r="K14" s="3">
        <f>سپرده!P23</f>
        <v>1056000</v>
      </c>
      <c r="M14" s="3">
        <f>سپرده!R23</f>
        <v>418919191992</v>
      </c>
      <c r="O14" s="3">
        <f>سپرده!R23</f>
        <v>418919191992</v>
      </c>
      <c r="Q14" s="8">
        <f>O14/$O$17</f>
        <v>0.69945862078434728</v>
      </c>
    </row>
    <row r="15" spans="3:17" hidden="1" x14ac:dyDescent="0.55000000000000004">
      <c r="C15" s="2" t="s">
        <v>50</v>
      </c>
      <c r="E15" s="3">
        <f>'گواهی سپرده'!N15</f>
        <v>0</v>
      </c>
      <c r="G15" s="3">
        <f>'گواهی سپرده'!P15</f>
        <v>0</v>
      </c>
      <c r="I15" s="3">
        <f>'گواهی سپرده'!T15</f>
        <v>0</v>
      </c>
      <c r="K15" s="3">
        <f>'گواهی سپرده'!X15</f>
        <v>0</v>
      </c>
      <c r="M15" s="3">
        <f>'گواهی سپرده'!AB15</f>
        <v>0</v>
      </c>
      <c r="O15" s="3">
        <f>'گواهی سپرده'!AD15</f>
        <v>0</v>
      </c>
      <c r="Q15" s="8">
        <f>O15/$O$17</f>
        <v>0</v>
      </c>
    </row>
    <row r="16" spans="3:17" hidden="1" x14ac:dyDescent="0.55000000000000004">
      <c r="C16" s="2" t="s">
        <v>48</v>
      </c>
      <c r="E16" s="3">
        <v>0</v>
      </c>
      <c r="G16" s="3">
        <v>0</v>
      </c>
      <c r="I16" s="3">
        <v>0</v>
      </c>
      <c r="K16" s="3">
        <v>0</v>
      </c>
      <c r="M16" s="3">
        <v>0</v>
      </c>
      <c r="O16" s="3">
        <v>0</v>
      </c>
      <c r="Q16" s="8">
        <f>O16/$O$17</f>
        <v>0</v>
      </c>
    </row>
    <row r="17" spans="3:17" ht="21.75" thickBot="1" x14ac:dyDescent="0.6">
      <c r="C17" s="2" t="s">
        <v>46</v>
      </c>
      <c r="D17" s="3"/>
      <c r="E17" s="9">
        <f>SUM(E12:E16)</f>
        <v>590110634403</v>
      </c>
      <c r="F17" s="3"/>
      <c r="G17" s="9">
        <f>SUM(G12:G16)</f>
        <v>590110634403</v>
      </c>
      <c r="H17" s="3"/>
      <c r="I17" s="9">
        <f>SUM(I12:I16)</f>
        <v>8809613589</v>
      </c>
      <c r="J17" s="3"/>
      <c r="K17" s="9">
        <f>SUM(K12:K16)</f>
        <v>1056000</v>
      </c>
      <c r="L17" s="3"/>
      <c r="M17" s="9">
        <f>SUM(M12:M16)</f>
        <v>598919191992</v>
      </c>
      <c r="N17" s="3"/>
      <c r="O17" s="9">
        <f>SUM(O12:O16)</f>
        <v>598919191992</v>
      </c>
      <c r="P17" s="3"/>
      <c r="Q17" s="18">
        <f t="shared" ref="Q17" si="0">O17/$O$17</f>
        <v>1</v>
      </c>
    </row>
    <row r="18" spans="3:17" ht="21.75" thickTop="1" x14ac:dyDescent="0.55000000000000004">
      <c r="Q18" s="8"/>
    </row>
    <row r="20" spans="3:17" ht="171" customHeight="1" x14ac:dyDescent="0.55000000000000004">
      <c r="C20" s="87" t="s">
        <v>103</v>
      </c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</row>
    <row r="21" spans="3:17" ht="30" x14ac:dyDescent="0.75">
      <c r="I21" s="29">
        <v>1</v>
      </c>
    </row>
  </sheetData>
  <sortState xmlns:xlrd2="http://schemas.microsoft.com/office/spreadsheetml/2017/richdata2" ref="C12:Q15">
    <sortCondition descending="1" ref="O12:O15"/>
  </sortState>
  <mergeCells count="16">
    <mergeCell ref="C20:Q20"/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  <mergeCell ref="C7:Q7"/>
  </mergeCells>
  <printOptions horizontalCentered="1" verticalCentered="1"/>
  <pageMargins left="0" right="0" top="0" bottom="0" header="0" footer="0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A20"/>
  <sheetViews>
    <sheetView rightToLeft="1" view="pageBreakPreview" zoomScale="50" zoomScaleNormal="50" zoomScaleSheetLayoutView="50" workbookViewId="0">
      <selection activeCell="C11" sqref="C11:AA14"/>
    </sheetView>
  </sheetViews>
  <sheetFormatPr defaultRowHeight="33" x14ac:dyDescent="0.8"/>
  <cols>
    <col min="1" max="1" width="2.5703125" style="31" customWidth="1"/>
    <col min="2" max="2" width="1.28515625" style="31" customWidth="1"/>
    <col min="3" max="3" width="46.28515625" style="31" bestFit="1" customWidth="1"/>
    <col min="4" max="4" width="1" style="31" customWidth="1"/>
    <col min="5" max="5" width="9" style="31" bestFit="1" customWidth="1"/>
    <col min="6" max="6" width="3.5703125" style="31" bestFit="1" customWidth="1"/>
    <col min="7" max="7" width="26.140625" style="31" bestFit="1" customWidth="1"/>
    <col min="8" max="8" width="3.5703125" style="31" bestFit="1" customWidth="1"/>
    <col min="9" max="9" width="29" style="31" bestFit="1" customWidth="1"/>
    <col min="10" max="10" width="3.5703125" style="31" bestFit="1" customWidth="1"/>
    <col min="11" max="11" width="9" style="31" bestFit="1" customWidth="1"/>
    <col min="12" max="12" width="3.5703125" style="31" bestFit="1" customWidth="1"/>
    <col min="13" max="13" width="26.140625" style="31" bestFit="1" customWidth="1"/>
    <col min="14" max="14" width="3.5703125" style="31" bestFit="1" customWidth="1"/>
    <col min="15" max="15" width="9" style="31" bestFit="1" customWidth="1"/>
    <col min="16" max="16" width="3.42578125" style="31" bestFit="1" customWidth="1"/>
    <col min="17" max="17" width="16.85546875" style="31" bestFit="1" customWidth="1"/>
    <col min="18" max="18" width="3.5703125" style="31" bestFit="1" customWidth="1"/>
    <col min="19" max="19" width="9" style="31" bestFit="1" customWidth="1"/>
    <col min="20" max="20" width="3.5703125" style="31" bestFit="1" customWidth="1"/>
    <col min="21" max="21" width="16.28515625" style="31" bestFit="1" customWidth="1"/>
    <col min="22" max="22" width="3.5703125" style="31" bestFit="1" customWidth="1"/>
    <col min="23" max="23" width="27" style="31" bestFit="1" customWidth="1"/>
    <col min="24" max="24" width="3.5703125" style="31" bestFit="1" customWidth="1"/>
    <col min="25" max="25" width="29" style="31" bestFit="1" customWidth="1"/>
    <col min="26" max="26" width="3.5703125" style="31" bestFit="1" customWidth="1"/>
    <col min="27" max="27" width="20.140625" style="50" customWidth="1"/>
    <col min="28" max="28" width="1" style="31" customWidth="1"/>
    <col min="29" max="29" width="9.140625" style="31" customWidth="1"/>
    <col min="30" max="16384" width="9.140625" style="31"/>
  </cols>
  <sheetData>
    <row r="2" spans="3:27" ht="46.5" x14ac:dyDescent="0.8">
      <c r="C2" s="99" t="s">
        <v>55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</row>
    <row r="3" spans="3:27" ht="46.5" x14ac:dyDescent="0.8">
      <c r="C3" s="99" t="s">
        <v>0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</row>
    <row r="4" spans="3:27" ht="46.5" x14ac:dyDescent="0.8">
      <c r="C4" s="99" t="s">
        <v>102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</row>
    <row r="5" spans="3:27" ht="147" customHeight="1" x14ac:dyDescent="0.8">
      <c r="C5" s="41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</row>
    <row r="6" spans="3:27" ht="39" x14ac:dyDescent="0.8">
      <c r="C6" s="98" t="s">
        <v>62</v>
      </c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</row>
    <row r="8" spans="3:27" s="43" customFormat="1" ht="34.5" customHeight="1" x14ac:dyDescent="0.25">
      <c r="C8" s="93" t="s">
        <v>1</v>
      </c>
      <c r="E8" s="96" t="s">
        <v>96</v>
      </c>
      <c r="F8" s="96" t="s">
        <v>2</v>
      </c>
      <c r="G8" s="96" t="s">
        <v>2</v>
      </c>
      <c r="H8" s="96" t="s">
        <v>2</v>
      </c>
      <c r="I8" s="96" t="s">
        <v>2</v>
      </c>
      <c r="J8" s="100"/>
      <c r="K8" s="96" t="s">
        <v>3</v>
      </c>
      <c r="L8" s="96" t="s">
        <v>3</v>
      </c>
      <c r="M8" s="96" t="s">
        <v>3</v>
      </c>
      <c r="N8" s="96" t="s">
        <v>3</v>
      </c>
      <c r="O8" s="96" t="s">
        <v>3</v>
      </c>
      <c r="P8" s="96" t="s">
        <v>3</v>
      </c>
      <c r="Q8" s="96" t="s">
        <v>3</v>
      </c>
      <c r="R8" s="100"/>
      <c r="S8" s="96" t="s">
        <v>101</v>
      </c>
      <c r="T8" s="96" t="s">
        <v>4</v>
      </c>
      <c r="U8" s="96" t="s">
        <v>4</v>
      </c>
      <c r="V8" s="96" t="s">
        <v>4</v>
      </c>
      <c r="W8" s="96" t="s">
        <v>4</v>
      </c>
      <c r="X8" s="96" t="s">
        <v>4</v>
      </c>
      <c r="Y8" s="96" t="s">
        <v>4</v>
      </c>
      <c r="Z8" s="96" t="s">
        <v>4</v>
      </c>
      <c r="AA8" s="96" t="s">
        <v>4</v>
      </c>
    </row>
    <row r="9" spans="3:27" s="43" customFormat="1" ht="44.25" customHeight="1" x14ac:dyDescent="0.25">
      <c r="C9" s="93" t="s">
        <v>1</v>
      </c>
      <c r="D9" s="100"/>
      <c r="E9" s="94" t="s">
        <v>5</v>
      </c>
      <c r="F9" s="101"/>
      <c r="G9" s="94" t="s">
        <v>6</v>
      </c>
      <c r="H9" s="44"/>
      <c r="I9" s="94" t="s">
        <v>7</v>
      </c>
      <c r="J9" s="100"/>
      <c r="K9" s="94" t="s">
        <v>8</v>
      </c>
      <c r="L9" s="94" t="s">
        <v>8</v>
      </c>
      <c r="M9" s="94" t="s">
        <v>8</v>
      </c>
      <c r="N9" s="44"/>
      <c r="O9" s="94" t="s">
        <v>9</v>
      </c>
      <c r="P9" s="94" t="s">
        <v>9</v>
      </c>
      <c r="Q9" s="94" t="s">
        <v>9</v>
      </c>
      <c r="R9" s="100"/>
      <c r="S9" s="94" t="s">
        <v>5</v>
      </c>
      <c r="T9" s="101"/>
      <c r="U9" s="94" t="s">
        <v>10</v>
      </c>
      <c r="V9" s="101"/>
      <c r="W9" s="94" t="s">
        <v>6</v>
      </c>
      <c r="X9" s="101"/>
      <c r="Y9" s="94" t="s">
        <v>7</v>
      </c>
      <c r="Z9" s="100"/>
      <c r="AA9" s="94" t="s">
        <v>11</v>
      </c>
    </row>
    <row r="10" spans="3:27" s="43" customFormat="1" ht="54" customHeight="1" x14ac:dyDescent="0.25">
      <c r="C10" s="93" t="s">
        <v>1</v>
      </c>
      <c r="D10" s="100"/>
      <c r="E10" s="95" t="s">
        <v>5</v>
      </c>
      <c r="F10" s="102"/>
      <c r="G10" s="95" t="s">
        <v>6</v>
      </c>
      <c r="H10" s="45"/>
      <c r="I10" s="95" t="s">
        <v>7</v>
      </c>
      <c r="J10" s="100"/>
      <c r="K10" s="95" t="s">
        <v>5</v>
      </c>
      <c r="L10" s="45"/>
      <c r="M10" s="95" t="s">
        <v>6</v>
      </c>
      <c r="N10" s="45"/>
      <c r="O10" s="95" t="s">
        <v>5</v>
      </c>
      <c r="P10" s="45"/>
      <c r="Q10" s="95" t="s">
        <v>12</v>
      </c>
      <c r="R10" s="100"/>
      <c r="S10" s="95" t="s">
        <v>5</v>
      </c>
      <c r="T10" s="102"/>
      <c r="U10" s="95" t="s">
        <v>10</v>
      </c>
      <c r="V10" s="102"/>
      <c r="W10" s="95" t="s">
        <v>6</v>
      </c>
      <c r="X10" s="102"/>
      <c r="Y10" s="95" t="s">
        <v>7</v>
      </c>
      <c r="Z10" s="100"/>
      <c r="AA10" s="95" t="s">
        <v>11</v>
      </c>
    </row>
    <row r="11" spans="3:27" x14ac:dyDescent="0.8">
      <c r="C11" s="46" t="s">
        <v>61</v>
      </c>
      <c r="E11" s="47"/>
      <c r="G11" s="47">
        <v>80000000000</v>
      </c>
      <c r="I11" s="47">
        <v>80000000000</v>
      </c>
      <c r="K11" s="47"/>
      <c r="M11" s="47"/>
      <c r="O11" s="47"/>
      <c r="Q11" s="47"/>
      <c r="S11" s="47"/>
      <c r="U11" s="47"/>
      <c r="W11" s="47">
        <f>M11+G11</f>
        <v>80000000000</v>
      </c>
      <c r="Y11" s="47">
        <f>W11</f>
        <v>80000000000</v>
      </c>
      <c r="AA11" s="48">
        <f>Y11/'سرمایه گذاری ها'!$O$17</f>
        <v>0.13357394631806788</v>
      </c>
    </row>
    <row r="12" spans="3:27" x14ac:dyDescent="0.8">
      <c r="C12" s="31" t="s">
        <v>73</v>
      </c>
      <c r="E12" s="47"/>
      <c r="G12" s="47">
        <v>30000000000</v>
      </c>
      <c r="I12" s="47">
        <v>30000000000</v>
      </c>
      <c r="K12" s="47"/>
      <c r="M12" s="47"/>
      <c r="O12" s="47"/>
      <c r="Q12" s="47"/>
      <c r="S12" s="47"/>
      <c r="U12" s="47"/>
      <c r="W12" s="47">
        <f>M12+G12</f>
        <v>30000000000</v>
      </c>
      <c r="Y12" s="47">
        <f>W12</f>
        <v>30000000000</v>
      </c>
      <c r="AA12" s="48">
        <f>Y12/'سرمایه گذاری ها'!$O$17</f>
        <v>5.0090229869275457E-2</v>
      </c>
    </row>
    <row r="13" spans="3:27" x14ac:dyDescent="0.8">
      <c r="C13" s="31" t="s">
        <v>86</v>
      </c>
      <c r="E13" s="47"/>
      <c r="G13" s="47">
        <v>70000000000</v>
      </c>
      <c r="I13" s="47">
        <v>70000000000</v>
      </c>
      <c r="K13" s="47"/>
      <c r="M13" s="47"/>
      <c r="O13" s="47"/>
      <c r="Q13" s="47"/>
      <c r="S13" s="47"/>
      <c r="U13" s="47"/>
      <c r="W13" s="47">
        <v>70000000000</v>
      </c>
      <c r="Y13" s="47">
        <v>70000000000</v>
      </c>
      <c r="AA13" s="48">
        <f>Y13/'سرمایه گذاری ها'!$O$17</f>
        <v>0.1168772030283094</v>
      </c>
    </row>
    <row r="14" spans="3:27" ht="18" customHeight="1" x14ac:dyDescent="0.8">
      <c r="E14" s="47"/>
      <c r="G14" s="47"/>
      <c r="I14" s="47"/>
      <c r="K14" s="47"/>
      <c r="M14" s="47"/>
      <c r="O14" s="47"/>
      <c r="Q14" s="47"/>
      <c r="S14" s="47"/>
      <c r="U14" s="47"/>
      <c r="W14" s="47"/>
      <c r="Y14" s="47"/>
      <c r="AA14" s="48"/>
    </row>
    <row r="15" spans="3:27" ht="33.75" thickBot="1" x14ac:dyDescent="0.85">
      <c r="C15" s="31" t="s">
        <v>46</v>
      </c>
      <c r="E15" s="49"/>
      <c r="F15" s="47"/>
      <c r="G15" s="49">
        <f>SUM(G11:G13)</f>
        <v>180000000000</v>
      </c>
      <c r="H15" s="49"/>
      <c r="I15" s="49">
        <f>SUM(I11:I13)</f>
        <v>180000000000</v>
      </c>
      <c r="J15" s="47"/>
      <c r="K15" s="49">
        <f>SUM(K11:K13)</f>
        <v>0</v>
      </c>
      <c r="L15" s="49"/>
      <c r="M15" s="49">
        <f>SUM(M11:M13)</f>
        <v>0</v>
      </c>
      <c r="N15" s="49"/>
      <c r="O15" s="49">
        <f>SUM(O11:O13)</f>
        <v>0</v>
      </c>
      <c r="P15" s="49"/>
      <c r="Q15" s="49">
        <f>SUM(Q11:Q13)</f>
        <v>0</v>
      </c>
      <c r="R15" s="47"/>
      <c r="S15" s="49">
        <f>SUM(S11:S13)</f>
        <v>0</v>
      </c>
      <c r="T15" s="49"/>
      <c r="U15" s="49">
        <f>SUM(U11:U13)</f>
        <v>0</v>
      </c>
      <c r="V15" s="49"/>
      <c r="W15" s="49">
        <f>SUM(W11:W13)</f>
        <v>180000000000</v>
      </c>
      <c r="X15" s="49"/>
      <c r="Y15" s="49">
        <f>SUM(Y11:Y13)</f>
        <v>180000000000</v>
      </c>
      <c r="Z15" s="47"/>
      <c r="AA15" s="51">
        <f>SUM(AA11:AA13)</f>
        <v>0.30054137921565272</v>
      </c>
    </row>
    <row r="16" spans="3:27" ht="63.75" customHeight="1" thickTop="1" x14ac:dyDescent="0.8"/>
    <row r="17" spans="1:27" ht="30.75" customHeight="1" x14ac:dyDescent="0.8"/>
    <row r="20" spans="1:27" ht="39" x14ac:dyDescent="0.95">
      <c r="A20" s="97">
        <v>2</v>
      </c>
      <c r="B20" s="97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</row>
  </sheetData>
  <sortState xmlns:xlrd2="http://schemas.microsoft.com/office/spreadsheetml/2017/richdata2" ref="C11:AA13">
    <sortCondition descending="1" ref="Y11:Y13"/>
  </sortState>
  <mergeCells count="31">
    <mergeCell ref="A20:AA20"/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8:C10"/>
    <mergeCell ref="E9:E10"/>
    <mergeCell ref="G9:G10"/>
    <mergeCell ref="I9:I10"/>
    <mergeCell ref="E8:I8"/>
  </mergeCells>
  <printOptions horizontalCentered="1" verticalCentered="1"/>
  <pageMargins left="0.2" right="0.2" top="0.25" bottom="0.25" header="0.3" footer="0.3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AF27"/>
  <sheetViews>
    <sheetView rightToLeft="1" view="pageBreakPreview" topLeftCell="A3" zoomScale="55" zoomScaleNormal="70" zoomScaleSheetLayoutView="55" workbookViewId="0">
      <selection activeCell="A27" sqref="A27:XFD27"/>
    </sheetView>
  </sheetViews>
  <sheetFormatPr defaultRowHeight="21" x14ac:dyDescent="0.6"/>
  <cols>
    <col min="1" max="1" width="2.28515625" style="1" customWidth="1"/>
    <col min="2" max="2" width="35.85546875" style="1" customWidth="1"/>
    <col min="3" max="3" width="1" style="1" customWidth="1"/>
    <col min="4" max="4" width="19.140625" style="1" bestFit="1" customWidth="1"/>
    <col min="5" max="5" width="1" style="1" customWidth="1"/>
    <col min="6" max="6" width="12" style="1" bestFit="1" customWidth="1"/>
    <col min="7" max="7" width="1" style="1" customWidth="1"/>
    <col min="8" max="8" width="14.5703125" style="1" bestFit="1" customWidth="1"/>
    <col min="9" max="9" width="1" style="1" customWidth="1"/>
    <col min="10" max="10" width="17" style="1" customWidth="1"/>
    <col min="11" max="11" width="1" style="1" customWidth="1"/>
    <col min="12" max="12" width="16.28515625" style="1" customWidth="1"/>
    <col min="13" max="13" width="1" style="1" customWidth="1"/>
    <col min="14" max="14" width="30" style="1" bestFit="1" customWidth="1"/>
    <col min="15" max="15" width="1" style="1" customWidth="1"/>
    <col min="16" max="16" width="32.85546875" style="1" customWidth="1"/>
    <col min="17" max="17" width="1" style="1" customWidth="1"/>
    <col min="18" max="18" width="9.7109375" style="1" bestFit="1" customWidth="1"/>
    <col min="19" max="19" width="1" style="1" customWidth="1"/>
    <col min="20" max="20" width="19.28515625" style="1" bestFit="1" customWidth="1"/>
    <col min="21" max="21" width="1" style="1" customWidth="1"/>
    <col min="22" max="22" width="17.28515625" style="1" customWidth="1"/>
    <col min="23" max="23" width="1" style="1" customWidth="1"/>
    <col min="24" max="24" width="28.140625" style="1" customWidth="1"/>
    <col min="25" max="25" width="1" style="1" customWidth="1"/>
    <col min="26" max="26" width="19.42578125" style="1" bestFit="1" customWidth="1"/>
    <col min="27" max="27" width="1" style="1" customWidth="1"/>
    <col min="28" max="28" width="18" style="1" customWidth="1"/>
    <col min="29" max="29" width="1" style="1" customWidth="1"/>
    <col min="30" max="30" width="22.42578125" style="1" customWidth="1"/>
    <col min="31" max="31" width="1" style="1" customWidth="1"/>
    <col min="32" max="32" width="19.8554687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06" t="s">
        <v>55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</row>
    <row r="3" spans="2:32" ht="39" x14ac:dyDescent="0.6">
      <c r="B3" s="106" t="s">
        <v>0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</row>
    <row r="4" spans="2:32" ht="39" x14ac:dyDescent="0.6">
      <c r="B4" s="106" t="s">
        <v>102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</row>
    <row r="5" spans="2:32" ht="39" x14ac:dyDescent="0.6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</row>
    <row r="6" spans="2:32" ht="39" x14ac:dyDescent="0.6"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</row>
    <row r="7" spans="2:32" s="2" customFormat="1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32" s="2" customFormat="1" ht="33" x14ac:dyDescent="0.55000000000000004">
      <c r="B8" s="103" t="s">
        <v>90</v>
      </c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</row>
    <row r="10" spans="2:32" s="13" customFormat="1" ht="33" customHeight="1" x14ac:dyDescent="0.95">
      <c r="B10" s="96" t="s">
        <v>16</v>
      </c>
      <c r="C10" s="96" t="s">
        <v>16</v>
      </c>
      <c r="D10" s="96" t="s">
        <v>16</v>
      </c>
      <c r="E10" s="96" t="s">
        <v>16</v>
      </c>
      <c r="F10" s="96" t="s">
        <v>16</v>
      </c>
      <c r="G10" s="96" t="s">
        <v>16</v>
      </c>
      <c r="H10" s="96" t="s">
        <v>16</v>
      </c>
      <c r="I10" s="96" t="s">
        <v>16</v>
      </c>
      <c r="J10" s="96" t="s">
        <v>16</v>
      </c>
      <c r="K10" s="77"/>
      <c r="L10" s="96" t="s">
        <v>96</v>
      </c>
      <c r="M10" s="96" t="s">
        <v>2</v>
      </c>
      <c r="N10" s="96" t="s">
        <v>2</v>
      </c>
      <c r="O10" s="96" t="s">
        <v>2</v>
      </c>
      <c r="P10" s="96" t="s">
        <v>2</v>
      </c>
      <c r="Q10" s="77"/>
      <c r="R10" s="96" t="s">
        <v>3</v>
      </c>
      <c r="S10" s="96" t="s">
        <v>3</v>
      </c>
      <c r="T10" s="96" t="s">
        <v>3</v>
      </c>
      <c r="U10" s="96" t="s">
        <v>3</v>
      </c>
      <c r="V10" s="96" t="s">
        <v>3</v>
      </c>
      <c r="W10" s="96" t="s">
        <v>3</v>
      </c>
      <c r="X10" s="96" t="s">
        <v>3</v>
      </c>
      <c r="Y10" s="77"/>
      <c r="Z10" s="96" t="s">
        <v>101</v>
      </c>
      <c r="AA10" s="96" t="s">
        <v>4</v>
      </c>
      <c r="AB10" s="96" t="s">
        <v>4</v>
      </c>
      <c r="AC10" s="96" t="s">
        <v>4</v>
      </c>
      <c r="AD10" s="96" t="s">
        <v>4</v>
      </c>
      <c r="AE10" s="96" t="s">
        <v>4</v>
      </c>
      <c r="AF10" s="96" t="s">
        <v>4</v>
      </c>
    </row>
    <row r="11" spans="2:32" s="13" customFormat="1" ht="29.25" customHeight="1" x14ac:dyDescent="0.95">
      <c r="B11" s="94" t="s">
        <v>17</v>
      </c>
      <c r="C11" s="78"/>
      <c r="D11" s="94" t="s">
        <v>49</v>
      </c>
      <c r="E11" s="78"/>
      <c r="F11" s="94" t="s">
        <v>15</v>
      </c>
      <c r="G11" s="78"/>
      <c r="H11" s="94" t="s">
        <v>18</v>
      </c>
      <c r="I11" s="78"/>
      <c r="J11" s="94" t="s">
        <v>13</v>
      </c>
      <c r="K11" s="77"/>
      <c r="L11" s="94" t="s">
        <v>5</v>
      </c>
      <c r="M11" s="78"/>
      <c r="N11" s="94" t="s">
        <v>6</v>
      </c>
      <c r="O11" s="78"/>
      <c r="P11" s="94" t="s">
        <v>7</v>
      </c>
      <c r="Q11" s="77"/>
      <c r="R11" s="94" t="s">
        <v>8</v>
      </c>
      <c r="S11" s="94" t="s">
        <v>8</v>
      </c>
      <c r="T11" s="94" t="s">
        <v>8</v>
      </c>
      <c r="U11" s="78"/>
      <c r="V11" s="94" t="s">
        <v>9</v>
      </c>
      <c r="W11" s="94" t="s">
        <v>9</v>
      </c>
      <c r="X11" s="94" t="s">
        <v>9</v>
      </c>
      <c r="Y11" s="77"/>
      <c r="Z11" s="94" t="s">
        <v>5</v>
      </c>
      <c r="AA11" s="78"/>
      <c r="AB11" s="94" t="s">
        <v>6</v>
      </c>
      <c r="AC11" s="78"/>
      <c r="AD11" s="94" t="s">
        <v>7</v>
      </c>
      <c r="AE11" s="78"/>
      <c r="AF11" s="94" t="s">
        <v>19</v>
      </c>
    </row>
    <row r="12" spans="2:32" s="13" customFormat="1" ht="49.5" customHeight="1" x14ac:dyDescent="0.95">
      <c r="B12" s="95" t="s">
        <v>17</v>
      </c>
      <c r="C12" s="79"/>
      <c r="D12" s="95" t="s">
        <v>14</v>
      </c>
      <c r="E12" s="79"/>
      <c r="F12" s="95" t="s">
        <v>15</v>
      </c>
      <c r="G12" s="79"/>
      <c r="H12" s="95" t="s">
        <v>18</v>
      </c>
      <c r="I12" s="79"/>
      <c r="J12" s="95" t="s">
        <v>13</v>
      </c>
      <c r="K12" s="77"/>
      <c r="L12" s="95" t="s">
        <v>5</v>
      </c>
      <c r="M12" s="79"/>
      <c r="N12" s="95" t="s">
        <v>6</v>
      </c>
      <c r="O12" s="79"/>
      <c r="P12" s="95" t="s">
        <v>7</v>
      </c>
      <c r="Q12" s="77"/>
      <c r="R12" s="95" t="s">
        <v>5</v>
      </c>
      <c r="S12" s="79"/>
      <c r="T12" s="95" t="s">
        <v>6</v>
      </c>
      <c r="U12" s="79"/>
      <c r="V12" s="95" t="s">
        <v>5</v>
      </c>
      <c r="W12" s="79"/>
      <c r="X12" s="95" t="s">
        <v>12</v>
      </c>
      <c r="Y12" s="77"/>
      <c r="Z12" s="95" t="s">
        <v>5</v>
      </c>
      <c r="AA12" s="79"/>
      <c r="AB12" s="95" t="s">
        <v>6</v>
      </c>
      <c r="AC12" s="79"/>
      <c r="AD12" s="95" t="s">
        <v>7</v>
      </c>
      <c r="AE12" s="79"/>
      <c r="AF12" s="95" t="s">
        <v>19</v>
      </c>
    </row>
    <row r="13" spans="2:32" s="71" customFormat="1" ht="64.5" customHeight="1" x14ac:dyDescent="0.25">
      <c r="B13" s="69" t="s">
        <v>87</v>
      </c>
      <c r="C13" s="74"/>
      <c r="D13" s="67" t="s">
        <v>87</v>
      </c>
      <c r="E13" s="67"/>
      <c r="F13" s="67" t="s">
        <v>87</v>
      </c>
      <c r="G13" s="67"/>
      <c r="H13" s="67" t="s">
        <v>87</v>
      </c>
      <c r="I13" s="67"/>
      <c r="J13" s="67" t="s">
        <v>87</v>
      </c>
      <c r="K13" s="67"/>
      <c r="L13" s="65">
        <v>0</v>
      </c>
      <c r="M13" s="67"/>
      <c r="N13" s="70">
        <v>0</v>
      </c>
      <c r="O13" s="70"/>
      <c r="P13" s="70">
        <v>0</v>
      </c>
      <c r="Q13" s="67"/>
      <c r="R13" s="70">
        <v>0</v>
      </c>
      <c r="S13" s="67"/>
      <c r="T13" s="70">
        <v>0</v>
      </c>
      <c r="U13" s="67"/>
      <c r="V13" s="67">
        <v>0</v>
      </c>
      <c r="W13" s="67"/>
      <c r="X13" s="70">
        <v>0</v>
      </c>
      <c r="Y13" s="67"/>
      <c r="Z13" s="70">
        <v>0</v>
      </c>
      <c r="AA13" s="70"/>
      <c r="AB13" s="70">
        <v>0</v>
      </c>
      <c r="AC13" s="70"/>
      <c r="AD13" s="70">
        <v>0</v>
      </c>
      <c r="AE13" s="80"/>
      <c r="AF13" s="81">
        <f>AD13/'سرمایه گذاری ها'!$O$17</f>
        <v>0</v>
      </c>
    </row>
    <row r="14" spans="2:32" s="13" customFormat="1" ht="33" x14ac:dyDescent="0.8"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31"/>
      <c r="AF14" s="82"/>
    </row>
    <row r="15" spans="2:32" ht="33.75" thickBot="1" x14ac:dyDescent="0.85">
      <c r="B15" s="105" t="s">
        <v>46</v>
      </c>
      <c r="C15" s="105"/>
      <c r="D15" s="105"/>
      <c r="E15" s="105"/>
      <c r="F15" s="105"/>
      <c r="G15" s="105"/>
      <c r="H15" s="105"/>
      <c r="I15" s="105"/>
      <c r="J15" s="105"/>
      <c r="K15" s="29"/>
      <c r="L15" s="76">
        <f>SUM(L13:L13)</f>
        <v>0</v>
      </c>
      <c r="M15" s="29"/>
      <c r="N15" s="76">
        <f>SUM(N13:N13)</f>
        <v>0</v>
      </c>
      <c r="O15" s="29"/>
      <c r="P15" s="76">
        <f>SUM(P13:P13)</f>
        <v>0</v>
      </c>
      <c r="Q15" s="29"/>
      <c r="R15" s="76">
        <f>SUM(R13:R13)</f>
        <v>0</v>
      </c>
      <c r="S15" s="29"/>
      <c r="T15" s="76">
        <f>SUM(T13:T13)</f>
        <v>0</v>
      </c>
      <c r="U15" s="29"/>
      <c r="V15" s="76">
        <f>SUM(V13:V13)</f>
        <v>0</v>
      </c>
      <c r="W15" s="29"/>
      <c r="X15" s="76">
        <f>SUM(X13:X13)</f>
        <v>0</v>
      </c>
      <c r="Y15" s="29"/>
      <c r="Z15" s="76">
        <f>SUM(Z13:Z13)</f>
        <v>0</v>
      </c>
      <c r="AA15" s="29"/>
      <c r="AB15" s="76">
        <f>SUM(AB13:AB13)</f>
        <v>0</v>
      </c>
      <c r="AC15" s="29"/>
      <c r="AD15" s="76">
        <f>SUM(AD13:AD13)</f>
        <v>0</v>
      </c>
      <c r="AE15" s="31"/>
      <c r="AF15" s="83">
        <f>SUM(AF13:AF13)</f>
        <v>0</v>
      </c>
    </row>
    <row r="16" spans="2:32" ht="21.75" thickTop="1" x14ac:dyDescent="0.6"/>
    <row r="18" spans="1:32" ht="177.75" customHeight="1" x14ac:dyDescent="0.6"/>
    <row r="27" spans="1:32" s="86" customFormat="1" ht="46.5" x14ac:dyDescent="1.25">
      <c r="A27" s="104">
        <v>3</v>
      </c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</row>
  </sheetData>
  <sortState xmlns:xlrd2="http://schemas.microsoft.com/office/spreadsheetml/2017/richdata2" ref="B14:AF14">
    <sortCondition descending="1" ref="AD14"/>
  </sortState>
  <mergeCells count="28">
    <mergeCell ref="A27:AF27"/>
    <mergeCell ref="B15:J15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  <mergeCell ref="B8:AF8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</mergeCells>
  <printOptions horizontalCentered="1" verticalCentered="1"/>
  <pageMargins left="0.2" right="0.2" top="0" bottom="0" header="0" footer="0"/>
  <pageSetup paperSize="9" scale="4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B28"/>
  <sheetViews>
    <sheetView rightToLeft="1" view="pageBreakPreview" topLeftCell="A3" zoomScale="80" zoomScaleNormal="80" zoomScaleSheetLayoutView="80" workbookViewId="0">
      <selection activeCell="T23" sqref="T23"/>
    </sheetView>
  </sheetViews>
  <sheetFormatPr defaultRowHeight="22.5" customHeight="1" x14ac:dyDescent="0.55000000000000004"/>
  <cols>
    <col min="1" max="1" width="2.140625" style="2" customWidth="1"/>
    <col min="2" max="2" width="23.140625" style="2" bestFit="1" customWidth="1"/>
    <col min="3" max="3" width="1" style="2" customWidth="1"/>
    <col min="4" max="4" width="22" style="2" bestFit="1" customWidth="1"/>
    <col min="5" max="5" width="1" style="2" customWidth="1"/>
    <col min="6" max="6" width="15.85546875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6.5703125" style="2" bestFit="1" customWidth="1"/>
    <col min="11" max="11" width="1.140625" style="2" customWidth="1"/>
    <col min="12" max="12" width="16.7109375" style="2" bestFit="1" customWidth="1"/>
    <col min="13" max="13" width="1.140625" style="2" customWidth="1"/>
    <col min="14" max="14" width="16.5703125" style="2" bestFit="1" customWidth="1"/>
    <col min="15" max="15" width="1.140625" style="2" customWidth="1"/>
    <col min="16" max="16" width="16.5703125" style="2" bestFit="1" customWidth="1"/>
    <col min="17" max="17" width="1.140625" style="2" customWidth="1"/>
    <col min="18" max="18" width="16.5703125" style="2" bestFit="1" customWidth="1"/>
    <col min="19" max="19" width="1.140625" style="2" customWidth="1"/>
    <col min="20" max="20" width="20" style="2" bestFit="1" customWidth="1"/>
    <col min="21" max="21" width="1" style="2" customWidth="1"/>
    <col min="22" max="22" width="9.140625" style="2" customWidth="1"/>
    <col min="23" max="16384" width="9.140625" style="2"/>
  </cols>
  <sheetData>
    <row r="2" spans="2:28" ht="22.5" customHeight="1" x14ac:dyDescent="0.55000000000000004">
      <c r="B2" s="88" t="s">
        <v>55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</row>
    <row r="3" spans="2:28" ht="22.5" customHeight="1" x14ac:dyDescent="0.55000000000000004">
      <c r="B3" s="88" t="s">
        <v>0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</row>
    <row r="4" spans="2:28" ht="22.5" customHeight="1" x14ac:dyDescent="0.55000000000000004">
      <c r="B4" s="88" t="s">
        <v>102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</row>
    <row r="5" spans="2:28" ht="22.5" customHeight="1" x14ac:dyDescent="0.55000000000000004">
      <c r="B5" s="12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</row>
    <row r="6" spans="2:28" ht="22.5" customHeight="1" x14ac:dyDescent="0.55000000000000004">
      <c r="B6" s="92" t="s">
        <v>91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11"/>
      <c r="V6" s="11"/>
      <c r="W6" s="11"/>
      <c r="X6" s="11"/>
      <c r="Y6" s="11"/>
      <c r="Z6" s="11"/>
      <c r="AA6" s="11"/>
      <c r="AB6" s="11"/>
    </row>
    <row r="8" spans="2:28" s="4" customFormat="1" ht="22.5" customHeight="1" x14ac:dyDescent="0.55000000000000004">
      <c r="B8" s="107" t="s">
        <v>20</v>
      </c>
      <c r="D8" s="89" t="s">
        <v>21</v>
      </c>
      <c r="E8" s="89" t="s">
        <v>21</v>
      </c>
      <c r="F8" s="89" t="s">
        <v>21</v>
      </c>
      <c r="G8" s="89" t="s">
        <v>21</v>
      </c>
      <c r="H8" s="89" t="s">
        <v>21</v>
      </c>
      <c r="I8" s="89" t="s">
        <v>21</v>
      </c>
      <c r="J8" s="89" t="s">
        <v>21</v>
      </c>
      <c r="L8" s="89" t="s">
        <v>96</v>
      </c>
      <c r="N8" s="89" t="s">
        <v>3</v>
      </c>
      <c r="O8" s="89" t="s">
        <v>3</v>
      </c>
      <c r="P8" s="89" t="s">
        <v>3</v>
      </c>
      <c r="R8" s="89" t="s">
        <v>101</v>
      </c>
      <c r="S8" s="89" t="s">
        <v>4</v>
      </c>
      <c r="T8" s="89" t="s">
        <v>4</v>
      </c>
    </row>
    <row r="9" spans="2:28" s="4" customFormat="1" ht="22.5" customHeight="1" x14ac:dyDescent="0.55000000000000004">
      <c r="B9" s="108" t="s">
        <v>20</v>
      </c>
      <c r="D9" s="109" t="s">
        <v>22</v>
      </c>
      <c r="E9" s="23"/>
      <c r="F9" s="109" t="s">
        <v>23</v>
      </c>
      <c r="G9" s="23"/>
      <c r="H9" s="109" t="s">
        <v>24</v>
      </c>
      <c r="I9" s="23"/>
      <c r="J9" s="109" t="s">
        <v>15</v>
      </c>
      <c r="L9" s="109" t="s">
        <v>25</v>
      </c>
      <c r="N9" s="109" t="s">
        <v>26</v>
      </c>
      <c r="O9" s="23"/>
      <c r="P9" s="109" t="s">
        <v>27</v>
      </c>
      <c r="R9" s="109" t="s">
        <v>25</v>
      </c>
      <c r="S9" s="23"/>
      <c r="T9" s="110" t="s">
        <v>19</v>
      </c>
    </row>
    <row r="10" spans="2:28" s="4" customFormat="1" ht="8.25" customHeight="1" x14ac:dyDescent="0.75">
      <c r="B10" s="66"/>
      <c r="D10" s="67"/>
      <c r="F10" s="67"/>
      <c r="H10" s="67"/>
      <c r="J10" s="67"/>
      <c r="L10" s="67"/>
      <c r="N10" s="67"/>
      <c r="P10" s="67"/>
      <c r="R10" s="67"/>
      <c r="T10" s="68"/>
    </row>
    <row r="11" spans="2:28" s="4" customFormat="1" ht="22.5" customHeight="1" x14ac:dyDescent="0.55000000000000004">
      <c r="B11" s="5" t="s">
        <v>78</v>
      </c>
      <c r="C11" s="5"/>
      <c r="D11" s="15" t="s">
        <v>79</v>
      </c>
      <c r="E11" s="5"/>
      <c r="F11" s="5" t="s">
        <v>80</v>
      </c>
      <c r="G11" s="5"/>
      <c r="H11" s="5" t="s">
        <v>81</v>
      </c>
      <c r="I11" s="5"/>
      <c r="J11" s="16">
        <v>22</v>
      </c>
      <c r="K11" s="5"/>
      <c r="L11" s="16">
        <v>180000000000</v>
      </c>
      <c r="M11" s="5"/>
      <c r="N11" s="16">
        <v>0</v>
      </c>
      <c r="O11" s="5"/>
      <c r="P11" s="16">
        <v>0</v>
      </c>
      <c r="Q11" s="5"/>
      <c r="R11" s="16">
        <v>180000000000</v>
      </c>
      <c r="S11" s="5"/>
      <c r="T11" s="19">
        <f>R11/'سرمایه گذاری ها'!$O$17</f>
        <v>0.30054137921565272</v>
      </c>
    </row>
    <row r="12" spans="2:28" s="4" customFormat="1" ht="22.5" customHeight="1" x14ac:dyDescent="0.55000000000000004">
      <c r="B12" s="5" t="s">
        <v>82</v>
      </c>
      <c r="C12" s="5"/>
      <c r="D12" s="15" t="s">
        <v>97</v>
      </c>
      <c r="E12" s="5"/>
      <c r="F12" s="5" t="s">
        <v>80</v>
      </c>
      <c r="G12" s="5"/>
      <c r="H12" s="5" t="s">
        <v>98</v>
      </c>
      <c r="I12" s="5"/>
      <c r="J12" s="16">
        <v>22</v>
      </c>
      <c r="K12" s="5"/>
      <c r="L12" s="16">
        <v>165000000000</v>
      </c>
      <c r="M12" s="5"/>
      <c r="N12" s="16">
        <v>0</v>
      </c>
      <c r="O12" s="5"/>
      <c r="P12" s="16">
        <v>0</v>
      </c>
      <c r="Q12" s="5"/>
      <c r="R12" s="16">
        <v>165000000000</v>
      </c>
      <c r="S12" s="5"/>
      <c r="T12" s="19">
        <f>R12/'سرمایه گذاری ها'!$O$17</f>
        <v>0.27549626428101504</v>
      </c>
    </row>
    <row r="13" spans="2:28" s="4" customFormat="1" ht="22.5" customHeight="1" x14ac:dyDescent="0.55000000000000004">
      <c r="B13" s="5" t="s">
        <v>82</v>
      </c>
      <c r="C13" s="5"/>
      <c r="D13" s="15" t="s">
        <v>88</v>
      </c>
      <c r="E13" s="5"/>
      <c r="F13" s="5" t="s">
        <v>80</v>
      </c>
      <c r="G13" s="5"/>
      <c r="H13" s="5" t="s">
        <v>89</v>
      </c>
      <c r="I13" s="5"/>
      <c r="J13" s="16">
        <v>22</v>
      </c>
      <c r="K13" s="5"/>
      <c r="L13" s="16">
        <v>30000000000</v>
      </c>
      <c r="M13" s="5"/>
      <c r="N13" s="16">
        <v>0</v>
      </c>
      <c r="O13" s="5"/>
      <c r="P13" s="16">
        <v>0</v>
      </c>
      <c r="Q13" s="5"/>
      <c r="R13" s="16">
        <v>30000000000</v>
      </c>
      <c r="S13" s="5"/>
      <c r="T13" s="19">
        <f>R13/'سرمایه گذاری ها'!$O$17</f>
        <v>5.0090229869275457E-2</v>
      </c>
    </row>
    <row r="14" spans="2:28" s="4" customFormat="1" ht="22.5" customHeight="1" x14ac:dyDescent="0.55000000000000004">
      <c r="B14" s="5" t="s">
        <v>82</v>
      </c>
      <c r="C14" s="5"/>
      <c r="D14" s="15" t="s">
        <v>83</v>
      </c>
      <c r="E14" s="5"/>
      <c r="F14" s="5" t="s">
        <v>80</v>
      </c>
      <c r="G14" s="5"/>
      <c r="H14" s="5" t="s">
        <v>81</v>
      </c>
      <c r="I14" s="5"/>
      <c r="J14" s="16">
        <v>22</v>
      </c>
      <c r="K14" s="5"/>
      <c r="L14" s="16">
        <v>23000000000</v>
      </c>
      <c r="M14" s="5"/>
      <c r="N14" s="16">
        <v>0</v>
      </c>
      <c r="O14" s="5"/>
      <c r="P14" s="16">
        <v>0</v>
      </c>
      <c r="Q14" s="5"/>
      <c r="R14" s="16">
        <v>23000000000</v>
      </c>
      <c r="S14" s="5"/>
      <c r="T14" s="19">
        <f>R14/'سرمایه گذاری ها'!$O$17</f>
        <v>3.8402509566444518E-2</v>
      </c>
    </row>
    <row r="15" spans="2:28" s="4" customFormat="1" ht="22.5" customHeight="1" x14ac:dyDescent="0.55000000000000004">
      <c r="B15" s="5" t="s">
        <v>78</v>
      </c>
      <c r="C15" s="5"/>
      <c r="D15" s="15" t="s">
        <v>84</v>
      </c>
      <c r="E15" s="5"/>
      <c r="F15" s="5" t="s">
        <v>65</v>
      </c>
      <c r="G15" s="5"/>
      <c r="H15" s="5" t="s">
        <v>81</v>
      </c>
      <c r="I15" s="5"/>
      <c r="J15" s="16">
        <v>0</v>
      </c>
      <c r="K15" s="5"/>
      <c r="L15" s="16">
        <v>7644264472</v>
      </c>
      <c r="M15" s="5"/>
      <c r="N15" s="16">
        <v>3838149674</v>
      </c>
      <c r="O15" s="5"/>
      <c r="P15" s="16">
        <v>504000</v>
      </c>
      <c r="Q15" s="5"/>
      <c r="R15" s="16">
        <v>11481910146</v>
      </c>
      <c r="S15" s="5"/>
      <c r="T15" s="19">
        <f>R15/'سرمایه گذاری ها'!$O$17</f>
        <v>1.9171050618383537E-2</v>
      </c>
    </row>
    <row r="16" spans="2:28" s="4" customFormat="1" ht="22.5" customHeight="1" x14ac:dyDescent="0.55000000000000004">
      <c r="B16" s="5" t="s">
        <v>82</v>
      </c>
      <c r="C16" s="5"/>
      <c r="D16" s="15" t="s">
        <v>85</v>
      </c>
      <c r="E16" s="5"/>
      <c r="F16" s="5" t="s">
        <v>65</v>
      </c>
      <c r="G16" s="5"/>
      <c r="H16" s="5" t="s">
        <v>81</v>
      </c>
      <c r="I16" s="5"/>
      <c r="J16" s="16">
        <v>0</v>
      </c>
      <c r="K16" s="5"/>
      <c r="L16" s="16">
        <v>1680060000</v>
      </c>
      <c r="M16" s="5"/>
      <c r="N16" s="16">
        <v>4960900601</v>
      </c>
      <c r="O16" s="5"/>
      <c r="P16" s="16">
        <v>0</v>
      </c>
      <c r="Q16" s="5"/>
      <c r="R16" s="16">
        <v>6640960601</v>
      </c>
      <c r="S16" s="5"/>
      <c r="T16" s="19">
        <f>R16/'سرمایه گذاری ها'!$O$17</f>
        <v>1.1088241435229722E-2</v>
      </c>
    </row>
    <row r="17" spans="2:20" s="4" customFormat="1" ht="22.5" customHeight="1" x14ac:dyDescent="0.55000000000000004">
      <c r="B17" s="5" t="s">
        <v>74</v>
      </c>
      <c r="C17" s="5"/>
      <c r="D17" s="15" t="s">
        <v>75</v>
      </c>
      <c r="E17" s="5"/>
      <c r="F17" s="5" t="s">
        <v>65</v>
      </c>
      <c r="G17" s="5"/>
      <c r="H17" s="5" t="s">
        <v>76</v>
      </c>
      <c r="I17" s="5"/>
      <c r="J17" s="16">
        <v>0</v>
      </c>
      <c r="K17" s="5"/>
      <c r="L17" s="16">
        <v>1931662732</v>
      </c>
      <c r="M17" s="5"/>
      <c r="N17" s="16">
        <v>8268447</v>
      </c>
      <c r="O17" s="5"/>
      <c r="P17" s="16">
        <v>48000</v>
      </c>
      <c r="Q17" s="5"/>
      <c r="R17" s="16">
        <v>1939883179</v>
      </c>
      <c r="S17" s="5"/>
      <c r="T17" s="19">
        <f>R17/'سرمایه گذاری ها'!$O$17</f>
        <v>3.2389731451883609E-3</v>
      </c>
    </row>
    <row r="18" spans="2:20" s="4" customFormat="1" ht="22.5" customHeight="1" x14ac:dyDescent="0.55000000000000004">
      <c r="B18" s="5" t="s">
        <v>70</v>
      </c>
      <c r="C18" s="5"/>
      <c r="D18" s="15" t="s">
        <v>71</v>
      </c>
      <c r="E18" s="5"/>
      <c r="F18" s="5" t="s">
        <v>65</v>
      </c>
      <c r="G18" s="5"/>
      <c r="H18" s="5" t="s">
        <v>72</v>
      </c>
      <c r="I18" s="5"/>
      <c r="J18" s="16">
        <v>0</v>
      </c>
      <c r="K18" s="5"/>
      <c r="L18" s="16">
        <v>530823692</v>
      </c>
      <c r="M18" s="5"/>
      <c r="N18" s="16">
        <v>2253668</v>
      </c>
      <c r="O18" s="5"/>
      <c r="P18" s="16">
        <v>504000</v>
      </c>
      <c r="Q18" s="5"/>
      <c r="R18" s="16">
        <v>532573360</v>
      </c>
      <c r="S18" s="5"/>
      <c r="T18" s="19">
        <f>R18/'سرمایه گذاری ها'!$O$17</f>
        <v>8.8922406748841306E-4</v>
      </c>
    </row>
    <row r="19" spans="2:20" s="4" customFormat="1" ht="22.5" customHeight="1" x14ac:dyDescent="0.55000000000000004">
      <c r="B19" s="5" t="s">
        <v>56</v>
      </c>
      <c r="C19" s="5"/>
      <c r="D19" s="15" t="s">
        <v>58</v>
      </c>
      <c r="E19" s="5"/>
      <c r="F19" s="5" t="s">
        <v>28</v>
      </c>
      <c r="G19" s="5"/>
      <c r="H19" s="5" t="s">
        <v>57</v>
      </c>
      <c r="I19" s="5"/>
      <c r="J19" s="16">
        <v>0</v>
      </c>
      <c r="K19" s="5"/>
      <c r="L19" s="16">
        <v>314102904</v>
      </c>
      <c r="M19" s="5"/>
      <c r="N19" s="16">
        <v>0</v>
      </c>
      <c r="O19" s="5"/>
      <c r="P19" s="16">
        <v>0</v>
      </c>
      <c r="Q19" s="5"/>
      <c r="R19" s="16">
        <v>314102904</v>
      </c>
      <c r="S19" s="5"/>
      <c r="T19" s="19">
        <f>R19/'سرمایه گذاری ها'!$O$17</f>
        <v>5.2444955546556533E-4</v>
      </c>
    </row>
    <row r="20" spans="2:20" s="4" customFormat="1" ht="22.5" customHeight="1" x14ac:dyDescent="0.55000000000000004">
      <c r="B20" s="5" t="s">
        <v>63</v>
      </c>
      <c r="C20" s="5"/>
      <c r="D20" s="15" t="s">
        <v>64</v>
      </c>
      <c r="E20" s="5"/>
      <c r="F20" s="5" t="s">
        <v>65</v>
      </c>
      <c r="G20" s="5"/>
      <c r="H20" s="5" t="s">
        <v>66</v>
      </c>
      <c r="I20" s="5"/>
      <c r="J20" s="16">
        <v>0</v>
      </c>
      <c r="K20" s="5"/>
      <c r="L20" s="16">
        <v>9701656</v>
      </c>
      <c r="M20" s="5"/>
      <c r="N20" s="16">
        <v>41199</v>
      </c>
      <c r="O20" s="5"/>
      <c r="P20" s="16">
        <v>0</v>
      </c>
      <c r="Q20" s="5"/>
      <c r="R20" s="16">
        <v>9742855</v>
      </c>
      <c r="S20" s="5"/>
      <c r="T20" s="19">
        <f>R20/'سرمایه گذاری ها'!$O$17</f>
        <v>1.6267394884433992E-5</v>
      </c>
    </row>
    <row r="21" spans="2:20" s="4" customFormat="1" ht="22.5" customHeight="1" x14ac:dyDescent="0.55000000000000004">
      <c r="B21" s="5" t="s">
        <v>63</v>
      </c>
      <c r="C21" s="5"/>
      <c r="D21" s="15" t="s">
        <v>67</v>
      </c>
      <c r="E21" s="5"/>
      <c r="F21" s="5" t="s">
        <v>28</v>
      </c>
      <c r="G21" s="5"/>
      <c r="H21" s="5" t="s">
        <v>68</v>
      </c>
      <c r="I21" s="5"/>
      <c r="J21" s="16">
        <v>0</v>
      </c>
      <c r="K21" s="5"/>
      <c r="L21" s="16">
        <v>18947</v>
      </c>
      <c r="M21" s="5"/>
      <c r="N21" s="16">
        <v>0</v>
      </c>
      <c r="O21" s="5"/>
      <c r="P21" s="16">
        <v>0</v>
      </c>
      <c r="Q21" s="5"/>
      <c r="R21" s="16">
        <v>18947</v>
      </c>
      <c r="S21" s="5"/>
      <c r="T21" s="19">
        <f>R21/'سرمایه گذاری ها'!$O$17</f>
        <v>3.1635319511105402E-8</v>
      </c>
    </row>
    <row r="22" spans="2:20" s="4" customFormat="1" ht="22.5" customHeight="1" x14ac:dyDescent="0.55000000000000004">
      <c r="B22" s="5"/>
      <c r="C22" s="5"/>
      <c r="D22" s="15"/>
      <c r="E22" s="5"/>
      <c r="F22" s="5"/>
      <c r="G22" s="5"/>
      <c r="H22" s="5"/>
      <c r="I22" s="5"/>
      <c r="J22" s="16"/>
      <c r="K22" s="5"/>
      <c r="L22" s="16"/>
      <c r="M22" s="5"/>
      <c r="N22" s="16"/>
      <c r="O22" s="5"/>
      <c r="P22" s="16"/>
      <c r="Q22" s="5"/>
      <c r="R22" s="16"/>
      <c r="S22" s="5"/>
      <c r="T22" s="19"/>
    </row>
    <row r="23" spans="2:20" ht="22.5" customHeight="1" thickBot="1" x14ac:dyDescent="0.6">
      <c r="B23" s="36" t="s">
        <v>46</v>
      </c>
      <c r="C23" s="36"/>
      <c r="D23" s="36"/>
      <c r="E23" s="36"/>
      <c r="F23" s="36"/>
      <c r="G23" s="36"/>
      <c r="H23" s="36"/>
      <c r="I23" s="36"/>
      <c r="J23" s="36"/>
      <c r="L23" s="9">
        <f>SUM(L11:L21)</f>
        <v>410110634403</v>
      </c>
      <c r="M23" s="3"/>
      <c r="N23" s="9">
        <f>SUM(N11:N21)</f>
        <v>8809613589</v>
      </c>
      <c r="O23" s="3"/>
      <c r="P23" s="9">
        <f>SUM(P11:P21)</f>
        <v>1056000</v>
      </c>
      <c r="Q23" s="3"/>
      <c r="R23" s="9">
        <f>SUM(R11:R21)</f>
        <v>418919191992</v>
      </c>
      <c r="T23" s="18">
        <f>SUM(T11:T21)</f>
        <v>0.69945862078434728</v>
      </c>
    </row>
    <row r="24" spans="2:20" ht="22.5" customHeight="1" thickTop="1" x14ac:dyDescent="0.55000000000000004"/>
    <row r="28" spans="2:20" ht="33" x14ac:dyDescent="0.8">
      <c r="J28" s="31">
        <v>4</v>
      </c>
    </row>
  </sheetData>
  <sortState xmlns:xlrd2="http://schemas.microsoft.com/office/spreadsheetml/2017/richdata2" ref="B20:T21">
    <sortCondition descending="1" ref="R20:R21"/>
  </sortState>
  <mergeCells count="18">
    <mergeCell ref="N8:P8"/>
    <mergeCell ref="D8:J8"/>
    <mergeCell ref="B6:T6"/>
    <mergeCell ref="B2:T2"/>
    <mergeCell ref="B3:T3"/>
    <mergeCell ref="B4:T4"/>
    <mergeCell ref="B8:B9"/>
    <mergeCell ref="D9"/>
    <mergeCell ref="F9"/>
    <mergeCell ref="H9"/>
    <mergeCell ref="J9"/>
    <mergeCell ref="R9"/>
    <mergeCell ref="T9"/>
    <mergeCell ref="R8:T8"/>
    <mergeCell ref="L9"/>
    <mergeCell ref="L8"/>
    <mergeCell ref="N9"/>
    <mergeCell ref="P9"/>
  </mergeCells>
  <printOptions horizontalCentered="1" verticalCentered="1"/>
  <pageMargins left="0.7" right="0.7" top="0.75" bottom="0.75" header="0.3" footer="0.3"/>
  <pageSetup paperSize="9" scale="7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2:AB18"/>
  <sheetViews>
    <sheetView rightToLeft="1" view="pageBreakPreview" zoomScaleNormal="100" zoomScaleSheetLayoutView="100" workbookViewId="0">
      <selection activeCell="O15" sqref="O15"/>
    </sheetView>
  </sheetViews>
  <sheetFormatPr defaultRowHeight="21" x14ac:dyDescent="0.55000000000000004"/>
  <cols>
    <col min="1" max="1" width="2.5703125" style="2" customWidth="1"/>
    <col min="2" max="2" width="47.85546875" style="2" bestFit="1" customWidth="1"/>
    <col min="3" max="3" width="1" style="2" customWidth="1"/>
    <col min="4" max="4" width="17.85546875" style="2" bestFit="1" customWidth="1"/>
    <col min="5" max="5" width="1" style="2" customWidth="1"/>
    <col min="6" max="6" width="15.28515625" style="2" customWidth="1"/>
    <col min="7" max="7" width="1" style="2" customWidth="1"/>
    <col min="8" max="8" width="21.5703125" style="2" customWidth="1"/>
    <col min="9" max="9" width="1" style="2" customWidth="1"/>
    <col min="10" max="10" width="9.140625" style="2" customWidth="1"/>
    <col min="11" max="16384" width="9.140625" style="2"/>
  </cols>
  <sheetData>
    <row r="2" spans="2:28" ht="30" x14ac:dyDescent="0.55000000000000004">
      <c r="B2" s="88" t="s">
        <v>55</v>
      </c>
      <c r="C2" s="88"/>
      <c r="D2" s="88"/>
      <c r="E2" s="88"/>
      <c r="F2" s="88"/>
      <c r="G2" s="88"/>
      <c r="H2" s="88"/>
    </row>
    <row r="3" spans="2:28" ht="30" x14ac:dyDescent="0.55000000000000004">
      <c r="B3" s="88" t="s">
        <v>29</v>
      </c>
      <c r="C3" s="88"/>
      <c r="D3" s="88"/>
      <c r="E3" s="88"/>
      <c r="F3" s="88"/>
      <c r="G3" s="88"/>
      <c r="H3" s="88"/>
    </row>
    <row r="4" spans="2:28" ht="30" x14ac:dyDescent="0.55000000000000004">
      <c r="B4" s="88" t="s">
        <v>102</v>
      </c>
      <c r="C4" s="88"/>
      <c r="D4" s="88"/>
      <c r="E4" s="88"/>
      <c r="F4" s="88"/>
      <c r="G4" s="88"/>
      <c r="H4" s="88"/>
    </row>
    <row r="5" spans="2:28" ht="64.5" customHeight="1" x14ac:dyDescent="0.55000000000000004"/>
    <row r="6" spans="2:28" ht="30" x14ac:dyDescent="0.55000000000000004">
      <c r="B6" s="12" t="s">
        <v>92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s="4" customFormat="1" ht="51" customHeight="1" x14ac:dyDescent="0.6">
      <c r="B8" s="91" t="s">
        <v>33</v>
      </c>
      <c r="C8" s="24"/>
      <c r="D8" s="91" t="s">
        <v>25</v>
      </c>
      <c r="E8" s="24"/>
      <c r="F8" s="91" t="s">
        <v>39</v>
      </c>
      <c r="G8" s="24"/>
      <c r="H8" s="91" t="s">
        <v>11</v>
      </c>
    </row>
    <row r="9" spans="2:28" s="4" customFormat="1" x14ac:dyDescent="0.55000000000000004">
      <c r="B9" s="4" t="s">
        <v>45</v>
      </c>
      <c r="D9" s="52">
        <f>'درآمد سپرده بانکی'!F22</f>
        <v>8601668382</v>
      </c>
      <c r="F9" s="26">
        <f>D9/$D$13</f>
        <v>1</v>
      </c>
      <c r="G9" s="6"/>
      <c r="H9" s="26">
        <f>D9/'سرمایه گذاری ها'!$O$17</f>
        <v>1.4361984883788623E-2</v>
      </c>
    </row>
    <row r="10" spans="2:28" s="4" customFormat="1" x14ac:dyDescent="0.55000000000000004">
      <c r="B10" s="4" t="s">
        <v>44</v>
      </c>
      <c r="D10" s="52">
        <v>0</v>
      </c>
      <c r="F10" s="26">
        <f>D10/$D$13</f>
        <v>0</v>
      </c>
      <c r="G10" s="6"/>
      <c r="H10" s="26">
        <f>D10/'سرمایه گذاری ها'!$O$17</f>
        <v>0</v>
      </c>
    </row>
    <row r="11" spans="2:28" s="4" customFormat="1" x14ac:dyDescent="0.55000000000000004">
      <c r="B11" s="4" t="s">
        <v>59</v>
      </c>
      <c r="D11" s="52">
        <v>0</v>
      </c>
      <c r="F11" s="26">
        <f>D11/$D$13</f>
        <v>0</v>
      </c>
      <c r="G11" s="6"/>
      <c r="H11" s="26">
        <f>D11/'سرمایه گذاری ها'!$O$17</f>
        <v>0</v>
      </c>
    </row>
    <row r="12" spans="2:28" s="4" customFormat="1" ht="12" customHeight="1" x14ac:dyDescent="0.55000000000000004">
      <c r="D12" s="52"/>
      <c r="F12" s="26"/>
      <c r="G12" s="6"/>
      <c r="H12" s="26"/>
    </row>
    <row r="13" spans="2:28" ht="24.75" thickBot="1" x14ac:dyDescent="0.65">
      <c r="B13" s="17" t="s">
        <v>46</v>
      </c>
      <c r="D13" s="53">
        <f>SUM(D9:D11)</f>
        <v>8601668382</v>
      </c>
      <c r="E13" s="14"/>
      <c r="F13" s="39">
        <f>SUM(F9:F11)</f>
        <v>1</v>
      </c>
      <c r="G13" s="35"/>
      <c r="H13" s="40">
        <f>SUM(H9:H11)</f>
        <v>1.4361984883788623E-2</v>
      </c>
    </row>
    <row r="14" spans="2:28" ht="21.75" thickTop="1" x14ac:dyDescent="0.55000000000000004">
      <c r="D14" s="3"/>
    </row>
    <row r="15" spans="2:28" x14ac:dyDescent="0.55000000000000004">
      <c r="H15" s="2" t="s">
        <v>77</v>
      </c>
    </row>
    <row r="18" spans="1:8" ht="27" customHeight="1" x14ac:dyDescent="0.6">
      <c r="A18" s="111">
        <v>5</v>
      </c>
      <c r="B18" s="111"/>
      <c r="C18" s="111"/>
      <c r="D18" s="111"/>
      <c r="E18" s="111"/>
      <c r="F18" s="111"/>
      <c r="G18" s="111"/>
      <c r="H18" s="111"/>
    </row>
  </sheetData>
  <sortState xmlns:xlrd2="http://schemas.microsoft.com/office/spreadsheetml/2017/richdata2" ref="B9:H11">
    <sortCondition descending="1" ref="D9:D11"/>
  </sortState>
  <mergeCells count="8">
    <mergeCell ref="B2:H2"/>
    <mergeCell ref="B3:H3"/>
    <mergeCell ref="B4:H4"/>
    <mergeCell ref="A18:H18"/>
    <mergeCell ref="B8"/>
    <mergeCell ref="D8"/>
    <mergeCell ref="F8"/>
    <mergeCell ref="H8"/>
  </mergeCells>
  <printOptions horizontalCentered="1" verticalCentered="1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23"/>
  <sheetViews>
    <sheetView rightToLeft="1" view="pageBreakPreview" zoomScale="55" zoomScaleNormal="55" zoomScaleSheetLayoutView="55" workbookViewId="0">
      <selection activeCell="B10" sqref="B10:T18"/>
    </sheetView>
  </sheetViews>
  <sheetFormatPr defaultRowHeight="21.75" customHeight="1" x14ac:dyDescent="0.25"/>
  <cols>
    <col min="1" max="1" width="2.7109375" style="20" customWidth="1"/>
    <col min="2" max="2" width="38.85546875" style="20" customWidth="1"/>
    <col min="3" max="3" width="1" style="20" customWidth="1"/>
    <col min="4" max="4" width="13.140625" style="20" bestFit="1" customWidth="1"/>
    <col min="5" max="5" width="1" style="20" customWidth="1"/>
    <col min="6" max="6" width="14.85546875" style="20" customWidth="1"/>
    <col min="7" max="7" width="1" style="20" customWidth="1"/>
    <col min="8" max="8" width="5.85546875" style="20" bestFit="1" customWidth="1"/>
    <col min="9" max="9" width="1" style="20" customWidth="1"/>
    <col min="10" max="10" width="16.42578125" style="20" bestFit="1" customWidth="1"/>
    <col min="11" max="11" width="3" style="20" bestFit="1" customWidth="1"/>
    <col min="12" max="12" width="13.140625" style="20" bestFit="1" customWidth="1"/>
    <col min="13" max="13" width="3" style="20" bestFit="1" customWidth="1"/>
    <col min="14" max="14" width="16.42578125" style="20" bestFit="1" customWidth="1"/>
    <col min="15" max="15" width="3" style="20" bestFit="1" customWidth="1"/>
    <col min="16" max="16" width="17.85546875" style="20" bestFit="1" customWidth="1"/>
    <col min="17" max="17" width="3" style="20" bestFit="1" customWidth="1"/>
    <col min="18" max="18" width="13.140625" style="20" bestFit="1" customWidth="1"/>
    <col min="19" max="19" width="3" style="20" bestFit="1" customWidth="1"/>
    <col min="20" max="20" width="17.85546875" style="20" bestFit="1" customWidth="1"/>
    <col min="21" max="21" width="1" style="20" customWidth="1"/>
    <col min="22" max="22" width="9.140625" style="20" customWidth="1"/>
    <col min="23" max="16384" width="9.140625" style="20"/>
  </cols>
  <sheetData>
    <row r="2" spans="2:28" ht="27" customHeight="1" x14ac:dyDescent="0.25">
      <c r="B2" s="115" t="s">
        <v>55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</row>
    <row r="3" spans="2:28" ht="27" customHeight="1" x14ac:dyDescent="0.25">
      <c r="B3" s="115" t="s">
        <v>29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</row>
    <row r="4" spans="2:28" ht="27" customHeight="1" x14ac:dyDescent="0.25">
      <c r="B4" s="115" t="s">
        <v>102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</row>
    <row r="5" spans="2:28" s="21" customFormat="1" ht="21.75" customHeight="1" x14ac:dyDescent="0.25"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</row>
    <row r="6" spans="2:28" s="2" customFormat="1" ht="21.75" customHeight="1" x14ac:dyDescent="0.55000000000000004">
      <c r="B6" s="103" t="s">
        <v>93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34"/>
      <c r="R6" s="34"/>
      <c r="S6" s="34"/>
      <c r="T6" s="34"/>
      <c r="U6" s="11"/>
      <c r="V6" s="11"/>
      <c r="W6" s="11"/>
      <c r="X6" s="11"/>
      <c r="Y6" s="11"/>
      <c r="Z6" s="11"/>
      <c r="AA6" s="11"/>
      <c r="AB6" s="11"/>
    </row>
    <row r="7" spans="2:28" s="2" customFormat="1" ht="21.75" customHeight="1" x14ac:dyDescent="0.6">
      <c r="B7" s="33"/>
      <c r="C7" s="14"/>
      <c r="D7" s="1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11"/>
      <c r="V7" s="11"/>
      <c r="W7" s="11"/>
      <c r="X7" s="11"/>
      <c r="Y7" s="11"/>
      <c r="Z7" s="11"/>
      <c r="AA7" s="11"/>
      <c r="AB7" s="11"/>
    </row>
    <row r="8" spans="2:28" s="21" customFormat="1" ht="21.75" customHeight="1" x14ac:dyDescent="0.25">
      <c r="B8" s="114" t="s">
        <v>30</v>
      </c>
      <c r="C8" s="114" t="s">
        <v>30</v>
      </c>
      <c r="D8" s="114" t="s">
        <v>30</v>
      </c>
      <c r="E8" s="114" t="s">
        <v>30</v>
      </c>
      <c r="F8" s="114" t="s">
        <v>30</v>
      </c>
      <c r="G8" s="114" t="s">
        <v>30</v>
      </c>
      <c r="H8" s="114" t="s">
        <v>30</v>
      </c>
      <c r="I8" s="59"/>
      <c r="J8" s="114" t="s">
        <v>31</v>
      </c>
      <c r="K8" s="114" t="s">
        <v>31</v>
      </c>
      <c r="L8" s="114" t="s">
        <v>31</v>
      </c>
      <c r="M8" s="114" t="s">
        <v>31</v>
      </c>
      <c r="N8" s="114" t="s">
        <v>31</v>
      </c>
      <c r="O8" s="59"/>
      <c r="P8" s="114" t="s">
        <v>32</v>
      </c>
      <c r="Q8" s="114" t="s">
        <v>32</v>
      </c>
      <c r="R8" s="114" t="s">
        <v>32</v>
      </c>
      <c r="S8" s="114" t="s">
        <v>32</v>
      </c>
      <c r="T8" s="114" t="s">
        <v>32</v>
      </c>
    </row>
    <row r="9" spans="2:28" s="22" customFormat="1" ht="58.5" customHeight="1" x14ac:dyDescent="0.25">
      <c r="B9" s="113" t="s">
        <v>33</v>
      </c>
      <c r="C9" s="60"/>
      <c r="D9" s="113" t="s">
        <v>34</v>
      </c>
      <c r="E9" s="60"/>
      <c r="F9" s="113" t="s">
        <v>14</v>
      </c>
      <c r="G9" s="60"/>
      <c r="H9" s="113" t="s">
        <v>15</v>
      </c>
      <c r="I9" s="59"/>
      <c r="J9" s="113" t="s">
        <v>35</v>
      </c>
      <c r="K9" s="60"/>
      <c r="L9" s="113" t="s">
        <v>36</v>
      </c>
      <c r="M9" s="60"/>
      <c r="N9" s="113" t="s">
        <v>37</v>
      </c>
      <c r="O9" s="59"/>
      <c r="P9" s="113" t="s">
        <v>35</v>
      </c>
      <c r="Q9" s="60"/>
      <c r="R9" s="113" t="s">
        <v>36</v>
      </c>
      <c r="S9" s="60"/>
      <c r="T9" s="113" t="s">
        <v>37</v>
      </c>
    </row>
    <row r="10" spans="2:28" s="21" customFormat="1" ht="23.25" customHeight="1" x14ac:dyDescent="0.25">
      <c r="B10" s="61" t="s">
        <v>78</v>
      </c>
      <c r="C10" s="59"/>
      <c r="D10" s="62">
        <v>10</v>
      </c>
      <c r="E10" s="59"/>
      <c r="F10" s="59" t="s">
        <v>38</v>
      </c>
      <c r="G10" s="59"/>
      <c r="H10" s="62">
        <v>22</v>
      </c>
      <c r="I10" s="59"/>
      <c r="J10" s="63">
        <v>3821917808</v>
      </c>
      <c r="K10" s="64"/>
      <c r="L10" s="63">
        <v>0</v>
      </c>
      <c r="M10" s="64"/>
      <c r="N10" s="63">
        <v>3821917808</v>
      </c>
      <c r="O10" s="64"/>
      <c r="P10" s="63">
        <v>13744109574</v>
      </c>
      <c r="Q10" s="64"/>
      <c r="R10" s="63">
        <v>13650282</v>
      </c>
      <c r="S10" s="64"/>
      <c r="T10" s="63">
        <v>13730459292</v>
      </c>
    </row>
    <row r="11" spans="2:28" s="21" customFormat="1" ht="23.25" customHeight="1" x14ac:dyDescent="0.25">
      <c r="B11" s="61" t="s">
        <v>82</v>
      </c>
      <c r="C11" s="59"/>
      <c r="D11" s="62">
        <v>7</v>
      </c>
      <c r="E11" s="59"/>
      <c r="F11" s="59" t="s">
        <v>38</v>
      </c>
      <c r="G11" s="59"/>
      <c r="H11" s="62">
        <v>22</v>
      </c>
      <c r="I11" s="59"/>
      <c r="J11" s="63">
        <v>3485343057</v>
      </c>
      <c r="K11" s="64"/>
      <c r="L11" s="63">
        <v>-1253529</v>
      </c>
      <c r="M11" s="64"/>
      <c r="N11" s="63">
        <v>3486596586</v>
      </c>
      <c r="O11" s="64"/>
      <c r="P11" s="63">
        <v>5872192353</v>
      </c>
      <c r="Q11" s="64"/>
      <c r="R11" s="63">
        <v>8774702</v>
      </c>
      <c r="S11" s="64"/>
      <c r="T11" s="63">
        <v>5863417651</v>
      </c>
    </row>
    <row r="12" spans="2:28" s="21" customFormat="1" ht="23.25" customHeight="1" x14ac:dyDescent="0.25">
      <c r="B12" s="61" t="s">
        <v>82</v>
      </c>
      <c r="C12" s="59"/>
      <c r="D12" s="62">
        <v>17</v>
      </c>
      <c r="E12" s="59"/>
      <c r="F12" s="59" t="s">
        <v>38</v>
      </c>
      <c r="G12" s="59"/>
      <c r="H12" s="62">
        <v>22</v>
      </c>
      <c r="I12" s="59"/>
      <c r="J12" s="63">
        <v>752877626</v>
      </c>
      <c r="K12" s="64"/>
      <c r="L12" s="63">
        <v>917007</v>
      </c>
      <c r="M12" s="64"/>
      <c r="N12" s="63">
        <v>751960619</v>
      </c>
      <c r="O12" s="64"/>
      <c r="P12" s="63">
        <v>1668494971</v>
      </c>
      <c r="Q12" s="64"/>
      <c r="R12" s="63">
        <v>3484625</v>
      </c>
      <c r="S12" s="64"/>
      <c r="T12" s="63">
        <v>1665010346</v>
      </c>
    </row>
    <row r="13" spans="2:28" s="21" customFormat="1" ht="23.25" customHeight="1" x14ac:dyDescent="0.25">
      <c r="B13" s="61" t="s">
        <v>82</v>
      </c>
      <c r="C13" s="59"/>
      <c r="D13" s="62">
        <v>23</v>
      </c>
      <c r="E13" s="59"/>
      <c r="F13" s="59" t="s">
        <v>38</v>
      </c>
      <c r="G13" s="59"/>
      <c r="H13" s="62">
        <v>22</v>
      </c>
      <c r="I13" s="59"/>
      <c r="J13" s="63">
        <v>507890548</v>
      </c>
      <c r="K13" s="64"/>
      <c r="L13" s="63">
        <v>0</v>
      </c>
      <c r="M13" s="64"/>
      <c r="N13" s="63">
        <v>507890548</v>
      </c>
      <c r="O13" s="64"/>
      <c r="P13" s="63">
        <v>1634575748</v>
      </c>
      <c r="Q13" s="64"/>
      <c r="R13" s="63">
        <v>1516443</v>
      </c>
      <c r="S13" s="64"/>
      <c r="T13" s="63">
        <v>1633059305</v>
      </c>
    </row>
    <row r="14" spans="2:28" s="21" customFormat="1" ht="23.25" customHeight="1" x14ac:dyDescent="0.25">
      <c r="B14" s="61" t="s">
        <v>70</v>
      </c>
      <c r="C14" s="59"/>
      <c r="D14" s="62">
        <v>8</v>
      </c>
      <c r="E14" s="59"/>
      <c r="F14" s="59" t="s">
        <v>38</v>
      </c>
      <c r="G14" s="59"/>
      <c r="H14" s="62">
        <v>0</v>
      </c>
      <c r="I14" s="59"/>
      <c r="J14" s="63">
        <v>2253668</v>
      </c>
      <c r="K14" s="64"/>
      <c r="L14" s="63">
        <v>0</v>
      </c>
      <c r="M14" s="64"/>
      <c r="N14" s="63">
        <v>2253668</v>
      </c>
      <c r="O14" s="64"/>
      <c r="P14" s="63">
        <v>118722431</v>
      </c>
      <c r="Q14" s="64"/>
      <c r="R14" s="63">
        <v>0</v>
      </c>
      <c r="S14" s="64"/>
      <c r="T14" s="63">
        <v>118722431</v>
      </c>
    </row>
    <row r="15" spans="2:28" s="21" customFormat="1" ht="23.25" customHeight="1" x14ac:dyDescent="0.25">
      <c r="B15" s="61" t="s">
        <v>74</v>
      </c>
      <c r="C15" s="59"/>
      <c r="D15" s="62">
        <v>1</v>
      </c>
      <c r="E15" s="59"/>
      <c r="F15" s="59" t="s">
        <v>38</v>
      </c>
      <c r="G15" s="59"/>
      <c r="H15" s="62">
        <v>0</v>
      </c>
      <c r="I15" s="59"/>
      <c r="J15" s="63">
        <v>8268447</v>
      </c>
      <c r="K15" s="64"/>
      <c r="L15" s="63">
        <v>0</v>
      </c>
      <c r="M15" s="64"/>
      <c r="N15" s="63">
        <v>8268447</v>
      </c>
      <c r="O15" s="64"/>
      <c r="P15" s="63">
        <v>31737104</v>
      </c>
      <c r="Q15" s="64"/>
      <c r="R15" s="63">
        <v>0</v>
      </c>
      <c r="S15" s="64"/>
      <c r="T15" s="63">
        <v>31737104</v>
      </c>
    </row>
    <row r="16" spans="2:28" s="21" customFormat="1" ht="23.25" customHeight="1" x14ac:dyDescent="0.25">
      <c r="B16" s="61" t="s">
        <v>78</v>
      </c>
      <c r="C16" s="59"/>
      <c r="D16" s="62">
        <v>10</v>
      </c>
      <c r="E16" s="59"/>
      <c r="F16" s="59" t="s">
        <v>38</v>
      </c>
      <c r="G16" s="59"/>
      <c r="H16" s="62">
        <v>0</v>
      </c>
      <c r="I16" s="59"/>
      <c r="J16" s="63">
        <v>16231866</v>
      </c>
      <c r="K16" s="64"/>
      <c r="L16" s="63">
        <v>0</v>
      </c>
      <c r="M16" s="64"/>
      <c r="N16" s="63">
        <v>16231866</v>
      </c>
      <c r="O16" s="64"/>
      <c r="P16" s="63">
        <v>16239722</v>
      </c>
      <c r="Q16" s="64"/>
      <c r="R16" s="63">
        <v>0</v>
      </c>
      <c r="S16" s="64"/>
      <c r="T16" s="63">
        <v>16239722</v>
      </c>
    </row>
    <row r="17" spans="2:20" s="21" customFormat="1" ht="23.25" customHeight="1" x14ac:dyDescent="0.25">
      <c r="B17" s="61" t="s">
        <v>82</v>
      </c>
      <c r="C17" s="59"/>
      <c r="D17" s="62">
        <v>23</v>
      </c>
      <c r="E17" s="59"/>
      <c r="F17" s="59" t="s">
        <v>38</v>
      </c>
      <c r="G17" s="59"/>
      <c r="H17" s="62">
        <v>0</v>
      </c>
      <c r="I17" s="59"/>
      <c r="J17" s="63">
        <v>6844163</v>
      </c>
      <c r="K17" s="64"/>
      <c r="L17" s="63">
        <v>0</v>
      </c>
      <c r="M17" s="64"/>
      <c r="N17" s="63">
        <v>6844163</v>
      </c>
      <c r="O17" s="64"/>
      <c r="P17" s="63">
        <v>8710896</v>
      </c>
      <c r="Q17" s="64"/>
      <c r="R17" s="63">
        <v>0</v>
      </c>
      <c r="S17" s="64"/>
      <c r="T17" s="63">
        <v>8710896</v>
      </c>
    </row>
    <row r="18" spans="2:20" s="21" customFormat="1" ht="23.25" customHeight="1" x14ac:dyDescent="0.25">
      <c r="B18" s="61" t="s">
        <v>63</v>
      </c>
      <c r="C18" s="59"/>
      <c r="D18" s="62">
        <v>1</v>
      </c>
      <c r="E18" s="59"/>
      <c r="F18" s="59" t="s">
        <v>38</v>
      </c>
      <c r="G18" s="59"/>
      <c r="H18" s="62">
        <v>0</v>
      </c>
      <c r="I18" s="59"/>
      <c r="J18" s="63">
        <v>41199</v>
      </c>
      <c r="K18" s="64"/>
      <c r="L18" s="63">
        <v>0</v>
      </c>
      <c r="M18" s="64"/>
      <c r="N18" s="63">
        <v>41199</v>
      </c>
      <c r="O18" s="64"/>
      <c r="P18" s="63">
        <v>426515</v>
      </c>
      <c r="Q18" s="64"/>
      <c r="R18" s="63">
        <v>0</v>
      </c>
      <c r="S18" s="64"/>
      <c r="T18" s="63">
        <v>426515</v>
      </c>
    </row>
    <row r="19" spans="2:20" s="21" customFormat="1" ht="21.75" customHeight="1" x14ac:dyDescent="0.25">
      <c r="B19" s="59"/>
      <c r="C19" s="59"/>
      <c r="D19" s="62"/>
      <c r="E19" s="59"/>
      <c r="F19" s="59"/>
      <c r="G19" s="59"/>
      <c r="H19" s="62"/>
      <c r="I19" s="59"/>
      <c r="J19" s="63"/>
      <c r="K19" s="64"/>
      <c r="L19" s="63"/>
      <c r="M19" s="64"/>
      <c r="N19" s="63"/>
      <c r="O19" s="64"/>
      <c r="P19" s="63"/>
      <c r="Q19" s="64"/>
      <c r="R19" s="63"/>
      <c r="S19" s="64"/>
      <c r="T19" s="63"/>
    </row>
    <row r="20" spans="2:20" s="21" customFormat="1" ht="21.75" customHeight="1" thickBot="1" x14ac:dyDescent="0.3">
      <c r="B20" s="112" t="s">
        <v>46</v>
      </c>
      <c r="C20" s="112"/>
      <c r="D20" s="112"/>
      <c r="E20" s="112"/>
      <c r="F20" s="112"/>
      <c r="G20" s="112"/>
      <c r="H20" s="112"/>
      <c r="I20" s="84"/>
      <c r="J20" s="85">
        <f>SUM(J10:J18)</f>
        <v>8601668382</v>
      </c>
      <c r="K20" s="85"/>
      <c r="L20" s="85">
        <f>SUM(L10:L18)</f>
        <v>-336522</v>
      </c>
      <c r="M20" s="85">
        <f>SUM(M10:M18)</f>
        <v>0</v>
      </c>
      <c r="N20" s="85">
        <f>SUM(N10:N18)</f>
        <v>8602004904</v>
      </c>
      <c r="O20" s="85">
        <f>SUM(O10:O18)</f>
        <v>0</v>
      </c>
      <c r="P20" s="85">
        <f>SUM(P10:P18)</f>
        <v>23095209314</v>
      </c>
      <c r="Q20" s="85"/>
      <c r="R20" s="85">
        <f>SUM(R10:R18)</f>
        <v>27426052</v>
      </c>
      <c r="S20" s="85">
        <f>SUM(S10:S18)</f>
        <v>0</v>
      </c>
      <c r="T20" s="85">
        <f>SUM(T10:T18)</f>
        <v>23067783262</v>
      </c>
    </row>
    <row r="21" spans="2:20" ht="21.75" customHeight="1" thickTop="1" x14ac:dyDescent="0.25"/>
    <row r="22" spans="2:20" ht="190.5" customHeight="1" x14ac:dyDescent="0.25"/>
    <row r="23" spans="2:20" ht="21.75" customHeight="1" x14ac:dyDescent="0.25">
      <c r="J23" s="32">
        <v>6</v>
      </c>
    </row>
  </sheetData>
  <sortState xmlns:xlrd2="http://schemas.microsoft.com/office/spreadsheetml/2017/richdata2" ref="B10:T18">
    <sortCondition descending="1" ref="T10:T18"/>
  </sortState>
  <mergeCells count="18">
    <mergeCell ref="B6:P6"/>
    <mergeCell ref="B8:H8"/>
    <mergeCell ref="B2:T2"/>
    <mergeCell ref="B3:T3"/>
    <mergeCell ref="B4:T4"/>
    <mergeCell ref="B20:H20"/>
    <mergeCell ref="R9"/>
    <mergeCell ref="T9"/>
    <mergeCell ref="P8:T8"/>
    <mergeCell ref="J9"/>
    <mergeCell ref="L9"/>
    <mergeCell ref="N9"/>
    <mergeCell ref="J8:N8"/>
    <mergeCell ref="P9"/>
    <mergeCell ref="B9"/>
    <mergeCell ref="D9"/>
    <mergeCell ref="F9"/>
    <mergeCell ref="H9"/>
  </mergeCells>
  <printOptions horizontalCentered="1" verticalCentered="1"/>
  <pageMargins left="0" right="0" top="0.75" bottom="0.75" header="0.3" footer="0.3"/>
  <pageSetup paperSize="9" scale="6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AB24"/>
  <sheetViews>
    <sheetView rightToLeft="1" view="pageBreakPreview" topLeftCell="A7" zoomScale="85" zoomScaleNormal="85" zoomScaleSheetLayoutView="85" workbookViewId="0">
      <selection activeCell="B29" sqref="B29"/>
    </sheetView>
  </sheetViews>
  <sheetFormatPr defaultRowHeight="21.75" customHeight="1" x14ac:dyDescent="0.55000000000000004"/>
  <cols>
    <col min="1" max="1" width="3" style="2" customWidth="1"/>
    <col min="2" max="2" width="47.5703125" style="2" bestFit="1" customWidth="1"/>
    <col min="3" max="3" width="1" style="2" customWidth="1"/>
    <col min="4" max="4" width="18" style="2" bestFit="1" customWidth="1"/>
    <col min="5" max="5" width="1" style="2" customWidth="1"/>
    <col min="6" max="6" width="18.28515625" style="2" bestFit="1" customWidth="1"/>
    <col min="7" max="7" width="1" style="2" customWidth="1"/>
    <col min="8" max="8" width="15" style="2" bestFit="1" customWidth="1"/>
    <col min="9" max="9" width="1" style="2" customWidth="1"/>
    <col min="10" max="10" width="18.28515625" style="2" bestFit="1" customWidth="1"/>
    <col min="11" max="11" width="1" style="2" customWidth="1"/>
    <col min="12" max="12" width="22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31.5" customHeight="1" x14ac:dyDescent="0.55000000000000004">
      <c r="B2" s="88" t="s">
        <v>55</v>
      </c>
      <c r="C2" s="88"/>
      <c r="D2" s="88"/>
      <c r="E2" s="88"/>
      <c r="F2" s="88"/>
      <c r="G2" s="88"/>
      <c r="H2" s="88"/>
      <c r="I2" s="88"/>
      <c r="J2" s="88"/>
      <c r="K2" s="88"/>
      <c r="L2" s="88"/>
    </row>
    <row r="3" spans="2:28" ht="31.5" customHeight="1" x14ac:dyDescent="0.55000000000000004">
      <c r="B3" s="88" t="s">
        <v>29</v>
      </c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2:28" ht="31.5" customHeight="1" x14ac:dyDescent="0.55000000000000004">
      <c r="B4" s="88" t="s">
        <v>102</v>
      </c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2:28" ht="73.5" customHeight="1" x14ac:dyDescent="0.55000000000000004"/>
    <row r="6" spans="2:28" ht="30" x14ac:dyDescent="0.55000000000000004">
      <c r="B6" s="92" t="s">
        <v>94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s="4" customFormat="1" ht="31.5" customHeight="1" x14ac:dyDescent="0.55000000000000004">
      <c r="B8" s="119" t="s">
        <v>40</v>
      </c>
      <c r="C8" s="119" t="s">
        <v>40</v>
      </c>
      <c r="D8" s="119" t="s">
        <v>40</v>
      </c>
      <c r="F8" s="119" t="s">
        <v>31</v>
      </c>
      <c r="G8" s="119" t="s">
        <v>31</v>
      </c>
      <c r="H8" s="119" t="s">
        <v>31</v>
      </c>
      <c r="J8" s="119" t="s">
        <v>32</v>
      </c>
      <c r="K8" s="119" t="s">
        <v>32</v>
      </c>
      <c r="L8" s="119" t="s">
        <v>32</v>
      </c>
    </row>
    <row r="9" spans="2:28" s="24" customFormat="1" ht="50.25" customHeight="1" x14ac:dyDescent="0.6">
      <c r="B9" s="118" t="s">
        <v>41</v>
      </c>
      <c r="D9" s="118" t="s">
        <v>22</v>
      </c>
      <c r="F9" s="118" t="s">
        <v>42</v>
      </c>
      <c r="H9" s="118" t="s">
        <v>43</v>
      </c>
      <c r="J9" s="118" t="s">
        <v>42</v>
      </c>
      <c r="L9" s="118" t="s">
        <v>43</v>
      </c>
    </row>
    <row r="10" spans="2:28" s="4" customFormat="1" ht="21.75" customHeight="1" x14ac:dyDescent="0.55000000000000004">
      <c r="B10" s="28" t="s">
        <v>78</v>
      </c>
      <c r="D10" s="38" t="s">
        <v>79</v>
      </c>
      <c r="F10" s="54">
        <v>3821917808</v>
      </c>
      <c r="G10" s="6"/>
      <c r="H10" s="10" t="s">
        <v>38</v>
      </c>
      <c r="I10" s="6"/>
      <c r="J10" s="54">
        <v>13744109574</v>
      </c>
      <c r="K10" s="6"/>
      <c r="L10" s="10" t="s">
        <v>38</v>
      </c>
    </row>
    <row r="11" spans="2:28" s="4" customFormat="1" ht="21.75" customHeight="1" x14ac:dyDescent="0.55000000000000004">
      <c r="B11" s="4" t="s">
        <v>69</v>
      </c>
      <c r="D11" s="37" t="s">
        <v>38</v>
      </c>
      <c r="F11" s="55">
        <v>0</v>
      </c>
      <c r="G11" s="6"/>
      <c r="H11" s="6" t="s">
        <v>38</v>
      </c>
      <c r="I11" s="6"/>
      <c r="J11" s="55">
        <v>12836986303</v>
      </c>
      <c r="K11" s="6"/>
      <c r="L11" s="6"/>
    </row>
    <row r="12" spans="2:28" s="4" customFormat="1" ht="21.75" customHeight="1" x14ac:dyDescent="0.55000000000000004">
      <c r="B12" s="4" t="s">
        <v>82</v>
      </c>
      <c r="D12" s="37" t="s">
        <v>97</v>
      </c>
      <c r="F12" s="55">
        <v>3485343057</v>
      </c>
      <c r="G12" s="6"/>
      <c r="H12" s="6" t="s">
        <v>38</v>
      </c>
      <c r="I12" s="6"/>
      <c r="J12" s="55">
        <v>5872192353</v>
      </c>
      <c r="K12" s="6"/>
      <c r="L12" s="6"/>
    </row>
    <row r="13" spans="2:28" s="4" customFormat="1" ht="21.75" customHeight="1" x14ac:dyDescent="0.55000000000000004">
      <c r="B13" s="4" t="s">
        <v>82</v>
      </c>
      <c r="D13" s="37" t="s">
        <v>88</v>
      </c>
      <c r="F13" s="55">
        <v>752877626</v>
      </c>
      <c r="G13" s="6"/>
      <c r="H13" s="6" t="s">
        <v>38</v>
      </c>
      <c r="I13" s="6"/>
      <c r="J13" s="55">
        <v>1668494971</v>
      </c>
      <c r="K13" s="6"/>
      <c r="L13" s="6"/>
    </row>
    <row r="14" spans="2:28" s="4" customFormat="1" ht="21.75" customHeight="1" x14ac:dyDescent="0.55000000000000004">
      <c r="B14" s="4" t="s">
        <v>82</v>
      </c>
      <c r="D14" s="37" t="s">
        <v>83</v>
      </c>
      <c r="F14" s="55">
        <v>507890548</v>
      </c>
      <c r="G14" s="6"/>
      <c r="H14" s="6" t="s">
        <v>38</v>
      </c>
      <c r="I14" s="6"/>
      <c r="J14" s="55">
        <v>1634575748</v>
      </c>
      <c r="K14" s="6"/>
      <c r="L14" s="6"/>
    </row>
    <row r="15" spans="2:28" s="4" customFormat="1" ht="21.75" customHeight="1" x14ac:dyDescent="0.55000000000000004">
      <c r="B15" s="4" t="s">
        <v>99</v>
      </c>
      <c r="D15" s="37" t="s">
        <v>38</v>
      </c>
      <c r="F15" s="55">
        <v>0</v>
      </c>
      <c r="G15" s="6"/>
      <c r="H15" s="6" t="s">
        <v>38</v>
      </c>
      <c r="I15" s="6"/>
      <c r="J15" s="55">
        <v>308192065</v>
      </c>
      <c r="K15" s="6"/>
      <c r="L15" s="6"/>
    </row>
    <row r="16" spans="2:28" s="4" customFormat="1" ht="21.75" customHeight="1" x14ac:dyDescent="0.55000000000000004">
      <c r="B16" s="4" t="s">
        <v>70</v>
      </c>
      <c r="D16" s="37" t="s">
        <v>71</v>
      </c>
      <c r="F16" s="55">
        <v>2253668</v>
      </c>
      <c r="G16" s="6"/>
      <c r="H16" s="6" t="s">
        <v>38</v>
      </c>
      <c r="I16" s="6"/>
      <c r="J16" s="55">
        <v>118722431</v>
      </c>
      <c r="K16" s="6"/>
      <c r="L16" s="6"/>
    </row>
    <row r="17" spans="1:12" s="4" customFormat="1" ht="21.75" customHeight="1" x14ac:dyDescent="0.55000000000000004">
      <c r="B17" s="4" t="s">
        <v>74</v>
      </c>
      <c r="D17" s="37" t="s">
        <v>75</v>
      </c>
      <c r="F17" s="55">
        <v>8268447</v>
      </c>
      <c r="G17" s="6"/>
      <c r="H17" s="6" t="s">
        <v>38</v>
      </c>
      <c r="I17" s="6"/>
      <c r="J17" s="55">
        <v>31737104</v>
      </c>
      <c r="K17" s="6"/>
      <c r="L17" s="6"/>
    </row>
    <row r="18" spans="1:12" s="4" customFormat="1" ht="21.75" customHeight="1" x14ac:dyDescent="0.55000000000000004">
      <c r="B18" s="4" t="s">
        <v>78</v>
      </c>
      <c r="D18" s="37" t="s">
        <v>84</v>
      </c>
      <c r="F18" s="55">
        <v>16231866</v>
      </c>
      <c r="G18" s="6"/>
      <c r="H18" s="6" t="s">
        <v>38</v>
      </c>
      <c r="I18" s="6"/>
      <c r="J18" s="55">
        <v>16239722</v>
      </c>
      <c r="K18" s="6"/>
      <c r="L18" s="6"/>
    </row>
    <row r="19" spans="1:12" s="4" customFormat="1" ht="21.75" customHeight="1" x14ac:dyDescent="0.55000000000000004">
      <c r="B19" s="4" t="s">
        <v>82</v>
      </c>
      <c r="D19" s="37" t="s">
        <v>85</v>
      </c>
      <c r="F19" s="55">
        <v>6844163</v>
      </c>
      <c r="G19" s="6"/>
      <c r="H19" s="6" t="s">
        <v>38</v>
      </c>
      <c r="I19" s="6"/>
      <c r="J19" s="55">
        <v>8710896</v>
      </c>
      <c r="K19" s="6"/>
      <c r="L19" s="6"/>
    </row>
    <row r="20" spans="1:12" s="4" customFormat="1" ht="21.75" customHeight="1" x14ac:dyDescent="0.55000000000000004">
      <c r="B20" s="4" t="s">
        <v>63</v>
      </c>
      <c r="D20" s="37" t="s">
        <v>64</v>
      </c>
      <c r="F20" s="55">
        <v>41199</v>
      </c>
      <c r="G20" s="6"/>
      <c r="H20" s="6" t="s">
        <v>38</v>
      </c>
      <c r="I20" s="6"/>
      <c r="J20" s="55">
        <v>426515</v>
      </c>
      <c r="K20" s="6"/>
      <c r="L20" s="6"/>
    </row>
    <row r="21" spans="1:12" s="4" customFormat="1" ht="21.75" customHeight="1" x14ac:dyDescent="0.55000000000000004">
      <c r="D21" s="37"/>
      <c r="F21" s="55"/>
      <c r="G21" s="6"/>
      <c r="H21" s="6"/>
      <c r="I21" s="6"/>
      <c r="J21" s="55"/>
      <c r="K21" s="6"/>
      <c r="L21" s="6"/>
    </row>
    <row r="22" spans="1:12" ht="21.75" customHeight="1" thickBot="1" x14ac:dyDescent="0.6">
      <c r="B22" s="117" t="s">
        <v>46</v>
      </c>
      <c r="C22" s="117"/>
      <c r="D22" s="117"/>
      <c r="F22" s="56">
        <f>SUM(F10:F20)</f>
        <v>8601668382</v>
      </c>
      <c r="G22" s="57"/>
      <c r="H22" s="58"/>
      <c r="I22" s="57"/>
      <c r="J22" s="56">
        <f>SUM(J10:J20)</f>
        <v>36240387682</v>
      </c>
      <c r="K22" s="57"/>
      <c r="L22" s="58"/>
    </row>
    <row r="23" spans="1:12" ht="81.75" customHeight="1" thickTop="1" x14ac:dyDescent="0.55000000000000004"/>
    <row r="24" spans="1:12" ht="29.25" customHeight="1" x14ac:dyDescent="0.75">
      <c r="A24" s="116">
        <v>7</v>
      </c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</row>
  </sheetData>
  <sortState xmlns:xlrd2="http://schemas.microsoft.com/office/spreadsheetml/2017/richdata2" ref="B10:J20">
    <sortCondition descending="1" ref="J10:J20"/>
  </sortState>
  <mergeCells count="15">
    <mergeCell ref="A24:L24"/>
    <mergeCell ref="B2:L2"/>
    <mergeCell ref="B3:L3"/>
    <mergeCell ref="B4:L4"/>
    <mergeCell ref="B22:D22"/>
    <mergeCell ref="J9"/>
    <mergeCell ref="L9"/>
    <mergeCell ref="J8:L8"/>
    <mergeCell ref="B9"/>
    <mergeCell ref="D9"/>
    <mergeCell ref="B8:D8"/>
    <mergeCell ref="F9"/>
    <mergeCell ref="H9"/>
    <mergeCell ref="F8:H8"/>
    <mergeCell ref="B6:L6"/>
  </mergeCells>
  <printOptions horizontalCentered="1" verticalCentered="1"/>
  <pageMargins left="0.7" right="0.7" top="0" bottom="0" header="0.3" footer="0.3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صفحه اول </vt:lpstr>
      <vt:lpstr>سرمایه گذاری ها</vt:lpstr>
      <vt:lpstr>سهام پروژه</vt:lpstr>
      <vt:lpstr>گواهی سپرده</vt:lpstr>
      <vt:lpstr>سپرده</vt:lpstr>
      <vt:lpstr>جمع درآمدها</vt:lpstr>
      <vt:lpstr>سود اوراق بهادار و سپرده بانکی</vt:lpstr>
      <vt:lpstr>درآمد سپرده بانکی</vt:lpstr>
      <vt:lpstr>سپرده!Print_Area</vt:lpstr>
      <vt:lpstr>'سرمایه گذاری ها'!Print_Area</vt:lpstr>
      <vt:lpstr>'سهام پروژه'!Print_Area</vt:lpstr>
      <vt:lpstr>'صفحه اول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Mobina Sadeghi</cp:lastModifiedBy>
  <cp:lastPrinted>2023-08-27T12:19:05Z</cp:lastPrinted>
  <dcterms:created xsi:type="dcterms:W3CDTF">2021-12-28T12:49:50Z</dcterms:created>
  <dcterms:modified xsi:type="dcterms:W3CDTF">2023-08-27T12:23:57Z</dcterms:modified>
</cp:coreProperties>
</file>