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andogh\گزارشات\گزارش ماهانه صندوق ها\1403\بهمن\سپهر\"/>
    </mc:Choice>
  </mc:AlternateContent>
  <bookViews>
    <workbookView xWindow="0" yWindow="0" windowWidth="28800" windowHeight="12300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ها'!$E$12:$Q$16</definedName>
    <definedName name="_xlnm._FilterDatabase" localSheetId="2" hidden="1">'سهام پروژه'!$C$11:$AA$17</definedName>
    <definedName name="_xlnm.Print_Area" localSheetId="5">'جمع درآمدها'!$A$1:$J$19</definedName>
    <definedName name="_xlnm.Print_Area" localSheetId="1">'سرمایه گذاری ها'!$A$1:$S$22</definedName>
    <definedName name="_xlnm.Print_Area" localSheetId="0">'صفحه اول '!$A$1:$N$61</definedName>
  </definedNames>
  <calcPr calcId="191029"/>
</workbook>
</file>

<file path=xl/calcChain.xml><?xml version="1.0" encoding="utf-8"?>
<calcChain xmlns="http://schemas.openxmlformats.org/spreadsheetml/2006/main">
  <c r="H20" i="7" l="1"/>
  <c r="D9" i="15" s="1"/>
  <c r="F20" i="7"/>
  <c r="I18" i="1"/>
  <c r="G18" i="1"/>
  <c r="W12" i="1"/>
  <c r="Y12" i="1" s="1"/>
  <c r="D23" i="6"/>
  <c r="F23" i="6"/>
  <c r="H23" i="6"/>
  <c r="J23" i="6"/>
  <c r="W11" i="1"/>
  <c r="Y11" i="1" s="1"/>
  <c r="M18" i="1"/>
  <c r="N20" i="7"/>
  <c r="J9" i="15" s="1"/>
  <c r="L20" i="7"/>
  <c r="J20" i="7"/>
  <c r="D20" i="7"/>
  <c r="H20" i="13"/>
  <c r="D20" i="13"/>
  <c r="W18" i="1" l="1"/>
  <c r="Y18" i="1"/>
  <c r="F12" i="18"/>
  <c r="J10" i="15" s="1"/>
  <c r="D12" i="18"/>
  <c r="D10" i="15" s="1"/>
  <c r="D14" i="15" s="1"/>
  <c r="L15" i="5"/>
  <c r="N15" i="5"/>
  <c r="E15" i="16" s="1"/>
  <c r="P15" i="5"/>
  <c r="R15" i="5"/>
  <c r="T15" i="5"/>
  <c r="V15" i="5"/>
  <c r="X15" i="5"/>
  <c r="Z15" i="5"/>
  <c r="AB15" i="5"/>
  <c r="AD15" i="5"/>
  <c r="E14" i="16"/>
  <c r="E13" i="16"/>
  <c r="K18" i="1"/>
  <c r="O18" i="1"/>
  <c r="Q18" i="1"/>
  <c r="S18" i="1"/>
  <c r="U18" i="1"/>
  <c r="E17" i="16" l="1"/>
  <c r="J14" i="15"/>
  <c r="O14" i="16" l="1"/>
  <c r="M15" i="16"/>
  <c r="G14" i="16"/>
  <c r="I14" i="16"/>
  <c r="K14" i="16"/>
  <c r="G13" i="16"/>
  <c r="K15" i="16"/>
  <c r="G15" i="16"/>
  <c r="I15" i="16"/>
  <c r="O15" i="16"/>
  <c r="I13" i="16"/>
  <c r="K13" i="16"/>
  <c r="M13" i="16"/>
  <c r="O13" i="16"/>
  <c r="O17" i="16" l="1"/>
  <c r="F10" i="15"/>
  <c r="F11" i="15"/>
  <c r="F12" i="15"/>
  <c r="H10" i="15"/>
  <c r="F9" i="15"/>
  <c r="G17" i="16"/>
  <c r="M14" i="16"/>
  <c r="M17" i="16" s="1"/>
  <c r="K17" i="16"/>
  <c r="I17" i="16"/>
  <c r="AA15" i="1" l="1"/>
  <c r="AA13" i="1"/>
  <c r="AA14" i="1"/>
  <c r="AA16" i="1"/>
  <c r="AA12" i="1"/>
  <c r="L11" i="6"/>
  <c r="AA11" i="1"/>
  <c r="L21" i="6"/>
  <c r="Q14" i="16"/>
  <c r="L12" i="6"/>
  <c r="L16" i="6"/>
  <c r="L20" i="6"/>
  <c r="L13" i="6"/>
  <c r="L17" i="6"/>
  <c r="L15" i="6"/>
  <c r="L19" i="6"/>
  <c r="L14" i="6"/>
  <c r="L18" i="6"/>
  <c r="H12" i="15"/>
  <c r="H11" i="15"/>
  <c r="AF15" i="5"/>
  <c r="F14" i="15"/>
  <c r="H9" i="15"/>
  <c r="Q17" i="16"/>
  <c r="Q16" i="16"/>
  <c r="Q15" i="16"/>
  <c r="Q13" i="16"/>
  <c r="L23" i="6" l="1"/>
  <c r="H14" i="15"/>
  <c r="AA18" i="1"/>
</calcChain>
</file>

<file path=xl/sharedStrings.xml><?xml version="1.0" encoding="utf-8"?>
<sst xmlns="http://schemas.openxmlformats.org/spreadsheetml/2006/main" count="281" uniqueCount="84">
  <si>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</si>
  <si>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</si>
  <si>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</si>
  <si>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</si>
  <si>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</si>
  <si>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</si>
  <si>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</si>
  <si>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</si>
  <si>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</si>
  <si>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</si>
  <si>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</si>
  <si>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</si>
  <si>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</si>
  <si>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</si>
  <si>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</si>
  <si>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</si>
  <si>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</si>
  <si>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</si>
  <si>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</si>
  <si>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</si>
  <si>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</si>
  <si>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</si>
  <si>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</si>
  <si>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</si>
  <si>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</si>
  <si>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</si>
  <si>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</si>
  <si>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</si>
  <si>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</si>
  <si>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</si>
  <si>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</si>
  <si>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</si>
  <si>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</si>
  <si>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</si>
  <si>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</si>
  <si>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</si>
  <si>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</si>
  <si>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</si>
  <si>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</si>
  <si>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</si>
  <si>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</si>
  <si>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</si>
  <si>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تاریخ سررسید</t>
  </si>
  <si>
    <t>گواهی سپرده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</si>
  <si>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</si>
  <si>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</si>
  <si>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</si>
  <si>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</si>
  <si>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</si>
  <si>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</si>
  <si>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</si>
  <si>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</si>
  <si>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</si>
  <si>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</si>
  <si>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</si>
  <si>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</si>
  <si>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</si>
  <si>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</si>
  <si>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</si>
  <si>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</si>
  <si>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</si>
  <si>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</si>
  <si>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</si>
  <si>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</si>
  <si>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</si>
  <si>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از ابتدای سال مالی تا پایان</t>
  </si>
  <si>
    <t>سپرده بلند مدت موسسه اعتباری ملل نارمک 026660345000000702</t>
  </si>
  <si>
    <t>سپرده بلند مدت بانک گردشگری اقدسیه 14133315099841</t>
  </si>
  <si>
    <t>سپرده بلند مدت بانک گردشگری اقدسیه 14133315099842</t>
  </si>
  <si>
    <t>سپرده کوتاه مدت بانک خاورمیانه نیایش 101310810707074764</t>
  </si>
  <si>
    <t>سپرده کوتاه مدت موسسه اعتباری ملل نارمک 026610277000000407</t>
  </si>
  <si>
    <t>سپرده کوتاه مدت بانک گردشگری اقدسیه 141.9967.1509984.1</t>
  </si>
  <si>
    <t>سپرده کوتاه مدت بانک پاسارگاد ملاصدرا 2118100164386001</t>
  </si>
  <si>
    <t>سپرده کوتاه مدت بانک ایران زمین انقلاب 11484018079221</t>
  </si>
  <si>
    <t>حساب جاری بانک ملت ملاصدرا 9547682762</t>
  </si>
  <si>
    <t>حساب جاری بانک ایران زمین انقلاب 1141318079221</t>
  </si>
  <si>
    <t>سپرده بلند مدت بانک پاسارگاد ملاصدرا 211.303.16438600.1</t>
  </si>
  <si>
    <t>شرکت توسعه ارتباطات هوشمند تبیان</t>
  </si>
  <si>
    <t xml:space="preserve">سپهرینو </t>
  </si>
  <si>
    <t xml:space="preserve"> 1403/10/30</t>
  </si>
  <si>
    <t>برای ماه منتهی به 1403/11/30</t>
  </si>
  <si>
    <t xml:space="preserve"> 1403/11/30</t>
  </si>
  <si>
    <t>برای ماه منتهی به  1403/11/30</t>
  </si>
  <si>
    <t>1403/11/30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</si>
</sst>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6" fillId="0" borderId="0" xfId="0" applyFont="1"/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10" fontId="6" fillId="0" borderId="0" xfId="2" applyNumberFormat="1" applyFont="1"/>
    <xf numFmtId="0" fontId="7" fillId="0" borderId="4" xfId="0" applyFont="1" applyBorder="1" applyAlignment="1">
      <alignment vertical="center"/>
    </xf>
    <xf numFmtId="9" fontId="6" fillId="0" borderId="4" xfId="2" applyFont="1" applyBorder="1" applyAlignment="1">
      <alignment horizontal="center"/>
    </xf>
    <xf numFmtId="10" fontId="6" fillId="0" borderId="4" xfId="2" applyNumberFormat="1" applyFont="1" applyBorder="1" applyAlignment="1">
      <alignment horizontal="center"/>
    </xf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0" xfId="0" applyNumberFormat="1" applyFont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15" fillId="0" borderId="0" xfId="0" applyFont="1"/>
    <xf numFmtId="165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0" fillId="0" borderId="0" xfId="1" applyNumberFormat="1" applyFont="1"/>
    <xf numFmtId="165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18" fillId="0" borderId="0" xfId="0" applyFont="1"/>
    <xf numFmtId="165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5" fontId="4" fillId="0" borderId="4" xfId="1" applyNumberFormat="1" applyFont="1" applyBorder="1"/>
    <xf numFmtId="0" fontId="8" fillId="0" borderId="1" xfId="0" applyFont="1" applyBorder="1" applyAlignment="1">
      <alignment horizontal="center" vertical="center" wrapText="1"/>
    </xf>
    <xf numFmtId="10" fontId="4" fillId="0" borderId="3" xfId="2" applyNumberFormat="1" applyFont="1" applyBorder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166" fontId="4" fillId="0" borderId="0" xfId="1" applyNumberFormat="1" applyFont="1"/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2"/>
    </xf>
    <xf numFmtId="164" fontId="4" fillId="0" borderId="0" xfId="0" applyNumberFormat="1" applyFont="1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228600</xdr:colOff>
      <xdr:row>61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6574575" y="0"/>
          <a:ext cx="9144000" cy="1165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rightToLeft="1" tabSelected="1" view="pageBreakPreview" topLeftCell="A4" zoomScaleNormal="100" zoomScaleSheetLayoutView="100" workbookViewId="0">
      <selection activeCell="S22" sqref="S22"/>
    </sheetView>
  </sheetViews>
  <sheetFormatPr defaultRowHeight="15" x14ac:dyDescent="0.25"/>
  <cols>
    <col min="14" max="14" width="3.375" customWidth="1"/>
  </cols>
  <sheetData/>
  <printOptions horizontalCentered="1" verticalCentered="1"/>
  <pageMargins left="0" right="0" top="0" bottom="0" header="0" footer="0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1"/>
  <sheetViews>
    <sheetView rightToLeft="1" view="pageBreakPreview" zoomScale="85" zoomScaleNormal="85" zoomScaleSheetLayoutView="85" workbookViewId="0">
      <selection activeCell="Q17" sqref="Q17"/>
    </sheetView>
  </sheetViews>
  <sheetFormatPr defaultColWidth="9.125" defaultRowHeight="21" x14ac:dyDescent="0.55000000000000004"/>
  <cols>
    <col min="1" max="1" width="2.625" style="2" customWidth="1"/>
    <col min="2" max="2" width="1.25" style="2" customWidth="1"/>
    <col min="3" max="3" width="50" style="2" customWidth="1"/>
    <col min="4" max="4" width="2.25" style="2" bestFit="1" customWidth="1"/>
    <col min="5" max="5" width="19.25" style="2" bestFit="1" customWidth="1"/>
    <col min="6" max="6" width="2.25" style="2" bestFit="1" customWidth="1"/>
    <col min="7" max="7" width="18" style="2" customWidth="1"/>
    <col min="8" max="8" width="2.25" style="2" bestFit="1" customWidth="1"/>
    <col min="9" max="9" width="18.25" style="2" bestFit="1" customWidth="1"/>
    <col min="10" max="10" width="2.25" style="2" bestFit="1" customWidth="1"/>
    <col min="11" max="11" width="17.625" style="2" bestFit="1" customWidth="1"/>
    <col min="12" max="12" width="2.25" style="2" bestFit="1" customWidth="1"/>
    <col min="13" max="13" width="18.125" style="2" customWidth="1"/>
    <col min="14" max="14" width="2.25" style="2" bestFit="1" customWidth="1"/>
    <col min="15" max="15" width="18.375" style="2" customWidth="1"/>
    <col min="16" max="16" width="2.25" style="2" bestFit="1" customWidth="1"/>
    <col min="17" max="17" width="19.375" style="7" customWidth="1"/>
    <col min="18" max="18" width="1" style="2" customWidth="1"/>
    <col min="19" max="19" width="3.625" style="2" customWidth="1"/>
    <col min="20" max="16384" width="9.125" style="2"/>
  </cols>
  <sheetData>
    <row r="2" spans="3:17" ht="30" x14ac:dyDescent="0.55000000000000004">
      <c r="C2" s="99" t="s">
        <v>48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3:17" ht="30" x14ac:dyDescent="0.55000000000000004">
      <c r="C3" s="99" t="s">
        <v>0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3:17" ht="30" x14ac:dyDescent="0.55000000000000004">
      <c r="C4" s="99" t="s">
        <v>80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103" t="s">
        <v>40</v>
      </c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</row>
    <row r="9" spans="3:17" s="6" customFormat="1" ht="34.5" customHeight="1" x14ac:dyDescent="0.25">
      <c r="C9" s="100" t="s">
        <v>44</v>
      </c>
      <c r="D9" s="100" t="s">
        <v>79</v>
      </c>
      <c r="E9" s="100" t="s">
        <v>2</v>
      </c>
      <c r="F9" s="100" t="s">
        <v>2</v>
      </c>
      <c r="G9" s="100" t="s">
        <v>2</v>
      </c>
      <c r="I9" s="100" t="s">
        <v>3</v>
      </c>
      <c r="J9" s="100" t="s">
        <v>3</v>
      </c>
      <c r="K9" s="100" t="s">
        <v>3</v>
      </c>
      <c r="M9" s="100" t="s">
        <v>81</v>
      </c>
      <c r="N9" s="100" t="s">
        <v>4</v>
      </c>
      <c r="O9" s="100" t="s">
        <v>4</v>
      </c>
      <c r="P9" s="100" t="s">
        <v>4</v>
      </c>
      <c r="Q9" s="100" t="s">
        <v>4</v>
      </c>
    </row>
    <row r="10" spans="3:17" s="26" customFormat="1" ht="24" x14ac:dyDescent="0.25">
      <c r="C10" s="100"/>
      <c r="D10" s="70"/>
      <c r="E10" s="101" t="s">
        <v>6</v>
      </c>
      <c r="F10" s="70"/>
      <c r="G10" s="101" t="s">
        <v>7</v>
      </c>
      <c r="I10" s="101" t="s">
        <v>45</v>
      </c>
      <c r="J10" s="70"/>
      <c r="K10" s="101" t="s">
        <v>46</v>
      </c>
      <c r="M10" s="101" t="s">
        <v>6</v>
      </c>
      <c r="N10" s="70"/>
      <c r="O10" s="101" t="s">
        <v>7</v>
      </c>
      <c r="Q10" s="101" t="s">
        <v>11</v>
      </c>
    </row>
    <row r="11" spans="3:17" s="26" customFormat="1" ht="24" x14ac:dyDescent="0.25">
      <c r="C11" s="100"/>
      <c r="D11" s="71"/>
      <c r="E11" s="102" t="s">
        <v>6</v>
      </c>
      <c r="F11" s="71"/>
      <c r="G11" s="102" t="s">
        <v>7</v>
      </c>
      <c r="I11" s="102"/>
      <c r="J11" s="71"/>
      <c r="K11" s="102"/>
      <c r="M11" s="102" t="s">
        <v>6</v>
      </c>
      <c r="N11" s="71"/>
      <c r="O11" s="102" t="s">
        <v>7</v>
      </c>
      <c r="Q11" s="102" t="s">
        <v>11</v>
      </c>
    </row>
    <row r="12" spans="3:17" ht="9" customHeight="1" x14ac:dyDescent="0.55000000000000004">
      <c r="C12" s="24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60</v>
      </c>
      <c r="E13" s="3">
        <f>'سهام پروژه'!G18</f>
        <v>370000000000</v>
      </c>
      <c r="G13" s="3">
        <f>'سهام پروژه'!I18</f>
        <v>370000000000</v>
      </c>
      <c r="I13" s="3">
        <f>'سهام پروژه'!M18</f>
        <v>0</v>
      </c>
      <c r="K13" s="3">
        <f>'سهام پروژه'!Q18</f>
        <v>0</v>
      </c>
      <c r="M13" s="3">
        <f>'سهام پروژه'!W18</f>
        <v>370000000000</v>
      </c>
      <c r="O13" s="3">
        <f>'سهام پروژه'!Y18</f>
        <v>370000000000</v>
      </c>
      <c r="Q13" s="8">
        <f>O13/$O$17</f>
        <v>0.48025617956507682</v>
      </c>
    </row>
    <row r="14" spans="3:17" x14ac:dyDescent="0.55000000000000004">
      <c r="C14" s="2" t="s">
        <v>47</v>
      </c>
      <c r="E14" s="3">
        <f>سپرده!D23</f>
        <v>389099619080</v>
      </c>
      <c r="G14" s="3">
        <f>E14</f>
        <v>389099619080</v>
      </c>
      <c r="I14" s="3">
        <f>سپرده!F23</f>
        <v>11806998409</v>
      </c>
      <c r="K14" s="3">
        <f>سپرده!H23</f>
        <v>484464181</v>
      </c>
      <c r="M14" s="3">
        <f>سپرده!J23</f>
        <v>400422153308</v>
      </c>
      <c r="O14" s="3">
        <f>سپرده!J23</f>
        <v>400422153308</v>
      </c>
      <c r="Q14" s="8">
        <f>O14/$O$17</f>
        <v>0.51974382043492318</v>
      </c>
    </row>
    <row r="15" spans="3:17" hidden="1" x14ac:dyDescent="0.55000000000000004">
      <c r="C15" s="2" t="s">
        <v>43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hidden="1" x14ac:dyDescent="0.55000000000000004">
      <c r="C16" s="2" t="s">
        <v>41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39</v>
      </c>
      <c r="D17" s="3"/>
      <c r="E17" s="9">
        <f>SUM(E12:E16)</f>
        <v>759099619080</v>
      </c>
      <c r="F17" s="3"/>
      <c r="G17" s="9">
        <f>SUM(G12:G16)</f>
        <v>759099619080</v>
      </c>
      <c r="H17" s="3"/>
      <c r="I17" s="9">
        <f>SUM(I12:I16)</f>
        <v>11806998409</v>
      </c>
      <c r="J17" s="3"/>
      <c r="K17" s="9">
        <f>SUM(K12:K16)</f>
        <v>484464181</v>
      </c>
      <c r="L17" s="3"/>
      <c r="M17" s="9">
        <f>SUM(M12:M16)</f>
        <v>770422153308</v>
      </c>
      <c r="N17" s="3"/>
      <c r="O17" s="9">
        <f>SUM(O12:O16)</f>
        <v>770422153308</v>
      </c>
      <c r="P17" s="3"/>
      <c r="Q17" s="17">
        <f t="shared" ref="Q17" si="0">O17/$O$17</f>
        <v>1</v>
      </c>
    </row>
    <row r="18" spans="3:17" ht="21.75" thickTop="1" x14ac:dyDescent="0.55000000000000004">
      <c r="Q18" s="8"/>
    </row>
    <row r="20" spans="3:17" ht="171" customHeight="1" x14ac:dyDescent="0.55000000000000004"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</row>
    <row r="21" spans="3:17" ht="30" x14ac:dyDescent="0.75">
      <c r="I21" s="28">
        <v>1</v>
      </c>
    </row>
  </sheetData>
  <sortState ref="C12:Q15">
    <sortCondition descending="1" ref="O12:O15"/>
  </sortState>
  <mergeCells count="16">
    <mergeCell ref="C20:Q20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A20"/>
  <sheetViews>
    <sheetView rightToLeft="1" view="pageBreakPreview" zoomScale="50" zoomScaleNormal="50" zoomScaleSheetLayoutView="50" workbookViewId="0">
      <selection activeCell="V23" sqref="V23"/>
    </sheetView>
  </sheetViews>
  <sheetFormatPr defaultColWidth="9.125" defaultRowHeight="33" x14ac:dyDescent="0.8"/>
  <cols>
    <col min="1" max="1" width="2.625" style="30" customWidth="1"/>
    <col min="2" max="2" width="1.25" style="30" customWidth="1"/>
    <col min="3" max="3" width="53.125" style="30" bestFit="1" customWidth="1"/>
    <col min="4" max="4" width="1" style="30" customWidth="1"/>
    <col min="5" max="5" width="9" style="30" bestFit="1" customWidth="1"/>
    <col min="6" max="6" width="3.625" style="30" bestFit="1" customWidth="1"/>
    <col min="7" max="7" width="27" style="30" bestFit="1" customWidth="1"/>
    <col min="8" max="8" width="3.625" style="30" bestFit="1" customWidth="1"/>
    <col min="9" max="9" width="29" style="30" bestFit="1" customWidth="1"/>
    <col min="10" max="10" width="3.625" style="30" bestFit="1" customWidth="1"/>
    <col min="11" max="11" width="9" style="30" bestFit="1" customWidth="1"/>
    <col min="12" max="12" width="3.625" style="30" bestFit="1" customWidth="1"/>
    <col min="13" max="13" width="27" style="30" bestFit="1" customWidth="1"/>
    <col min="14" max="14" width="3.625" style="30" bestFit="1" customWidth="1"/>
    <col min="15" max="15" width="9" style="30" bestFit="1" customWidth="1"/>
    <col min="16" max="16" width="3.375" style="30" bestFit="1" customWidth="1"/>
    <col min="17" max="17" width="27" style="30" bestFit="1" customWidth="1"/>
    <col min="18" max="18" width="3.625" style="30" bestFit="1" customWidth="1"/>
    <col min="19" max="19" width="9" style="30" bestFit="1" customWidth="1"/>
    <col min="20" max="20" width="3.625" style="30" bestFit="1" customWidth="1"/>
    <col min="21" max="21" width="16.25" style="30" bestFit="1" customWidth="1"/>
    <col min="22" max="22" width="3.625" style="30" bestFit="1" customWidth="1"/>
    <col min="23" max="23" width="27" style="30" bestFit="1" customWidth="1"/>
    <col min="24" max="24" width="3.625" style="30" bestFit="1" customWidth="1"/>
    <col min="25" max="25" width="29" style="30" bestFit="1" customWidth="1"/>
    <col min="26" max="26" width="3.625" style="30" bestFit="1" customWidth="1"/>
    <col min="27" max="27" width="20.125" style="48" customWidth="1"/>
    <col min="28" max="28" width="1" style="30" customWidth="1"/>
    <col min="29" max="29" width="9.125" style="30" customWidth="1"/>
    <col min="30" max="16384" width="9.125" style="30"/>
  </cols>
  <sheetData>
    <row r="2" spans="3:27" ht="46.5" x14ac:dyDescent="0.8">
      <c r="C2" s="109" t="s">
        <v>48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</row>
    <row r="3" spans="3:27" ht="46.5" x14ac:dyDescent="0.8">
      <c r="C3" s="109" t="s">
        <v>0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</row>
    <row r="4" spans="3:27" ht="46.5" x14ac:dyDescent="0.8">
      <c r="C4" s="109" t="s">
        <v>82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</row>
    <row r="5" spans="3:27" ht="147" customHeight="1" x14ac:dyDescent="0.8"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6" spans="3:27" ht="39" x14ac:dyDescent="0.8">
      <c r="C6" s="108" t="s">
        <v>51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</row>
    <row r="8" spans="3:27" s="41" customFormat="1" ht="34.5" customHeight="1" x14ac:dyDescent="0.25">
      <c r="C8" s="104" t="s">
        <v>1</v>
      </c>
      <c r="E8" s="107" t="s">
        <v>79</v>
      </c>
      <c r="F8" s="107" t="s">
        <v>2</v>
      </c>
      <c r="G8" s="107" t="s">
        <v>2</v>
      </c>
      <c r="H8" s="107" t="s">
        <v>2</v>
      </c>
      <c r="I8" s="107" t="s">
        <v>2</v>
      </c>
      <c r="J8" s="110"/>
      <c r="K8" s="107" t="s">
        <v>3</v>
      </c>
      <c r="L8" s="107" t="s">
        <v>3</v>
      </c>
      <c r="M8" s="107" t="s">
        <v>3</v>
      </c>
      <c r="N8" s="107" t="s">
        <v>3</v>
      </c>
      <c r="O8" s="107" t="s">
        <v>3</v>
      </c>
      <c r="P8" s="107" t="s">
        <v>3</v>
      </c>
      <c r="Q8" s="107" t="s">
        <v>3</v>
      </c>
      <c r="R8" s="110"/>
      <c r="S8" s="107" t="s">
        <v>81</v>
      </c>
      <c r="T8" s="107" t="s">
        <v>4</v>
      </c>
      <c r="U8" s="107" t="s">
        <v>4</v>
      </c>
      <c r="V8" s="107" t="s">
        <v>4</v>
      </c>
      <c r="W8" s="107" t="s">
        <v>4</v>
      </c>
      <c r="X8" s="107" t="s">
        <v>4</v>
      </c>
      <c r="Y8" s="107" t="s">
        <v>4</v>
      </c>
      <c r="Z8" s="107" t="s">
        <v>4</v>
      </c>
      <c r="AA8" s="107" t="s">
        <v>4</v>
      </c>
    </row>
    <row r="9" spans="3:27" s="41" customFormat="1" ht="44.25" customHeight="1" x14ac:dyDescent="0.25">
      <c r="C9" s="104" t="s">
        <v>1</v>
      </c>
      <c r="D9" s="110"/>
      <c r="E9" s="105" t="s">
        <v>5</v>
      </c>
      <c r="F9" s="111"/>
      <c r="G9" s="105" t="s">
        <v>6</v>
      </c>
      <c r="H9" s="42"/>
      <c r="I9" s="105" t="s">
        <v>7</v>
      </c>
      <c r="J9" s="110"/>
      <c r="K9" s="105" t="s">
        <v>8</v>
      </c>
      <c r="L9" s="105" t="s">
        <v>8</v>
      </c>
      <c r="M9" s="105" t="s">
        <v>8</v>
      </c>
      <c r="N9" s="42"/>
      <c r="O9" s="105" t="s">
        <v>9</v>
      </c>
      <c r="P9" s="105" t="s">
        <v>9</v>
      </c>
      <c r="Q9" s="105" t="s">
        <v>9</v>
      </c>
      <c r="R9" s="110"/>
      <c r="S9" s="105" t="s">
        <v>5</v>
      </c>
      <c r="T9" s="111"/>
      <c r="U9" s="105" t="s">
        <v>10</v>
      </c>
      <c r="V9" s="111"/>
      <c r="W9" s="105" t="s">
        <v>6</v>
      </c>
      <c r="X9" s="111"/>
      <c r="Y9" s="105" t="s">
        <v>7</v>
      </c>
      <c r="Z9" s="110"/>
      <c r="AA9" s="105" t="s">
        <v>11</v>
      </c>
    </row>
    <row r="10" spans="3:27" s="41" customFormat="1" ht="54" customHeight="1" x14ac:dyDescent="0.25">
      <c r="C10" s="104" t="s">
        <v>1</v>
      </c>
      <c r="D10" s="110"/>
      <c r="E10" s="106" t="s">
        <v>5</v>
      </c>
      <c r="F10" s="112"/>
      <c r="G10" s="106" t="s">
        <v>6</v>
      </c>
      <c r="H10" s="43"/>
      <c r="I10" s="106" t="s">
        <v>7</v>
      </c>
      <c r="J10" s="110"/>
      <c r="K10" s="106" t="s">
        <v>5</v>
      </c>
      <c r="L10" s="43"/>
      <c r="M10" s="106" t="s">
        <v>6</v>
      </c>
      <c r="N10" s="43"/>
      <c r="O10" s="106" t="s">
        <v>5</v>
      </c>
      <c r="P10" s="43"/>
      <c r="Q10" s="106" t="s">
        <v>12</v>
      </c>
      <c r="R10" s="110"/>
      <c r="S10" s="106" t="s">
        <v>5</v>
      </c>
      <c r="T10" s="112"/>
      <c r="U10" s="106" t="s">
        <v>10</v>
      </c>
      <c r="V10" s="112"/>
      <c r="W10" s="106" t="s">
        <v>6</v>
      </c>
      <c r="X10" s="112"/>
      <c r="Y10" s="106" t="s">
        <v>7</v>
      </c>
      <c r="Z10" s="110"/>
      <c r="AA10" s="106" t="s">
        <v>11</v>
      </c>
    </row>
    <row r="11" spans="3:27" x14ac:dyDescent="0.8">
      <c r="C11" s="44" t="s">
        <v>54</v>
      </c>
      <c r="E11" s="45"/>
      <c r="G11" s="45">
        <v>150000000000</v>
      </c>
      <c r="I11" s="45">
        <v>150000000000</v>
      </c>
      <c r="K11" s="45"/>
      <c r="M11" s="45"/>
      <c r="O11" s="45"/>
      <c r="Q11" s="45"/>
      <c r="S11" s="45"/>
      <c r="U11" s="45"/>
      <c r="W11" s="45">
        <f>M11+G11</f>
        <v>150000000000</v>
      </c>
      <c r="Y11" s="45">
        <f>W11</f>
        <v>150000000000</v>
      </c>
      <c r="AA11" s="46">
        <f>Y11/'سرمایه گذاری ها'!$O$17</f>
        <v>0.19469845117503115</v>
      </c>
    </row>
    <row r="12" spans="3:27" x14ac:dyDescent="0.8">
      <c r="C12" s="30" t="s">
        <v>77</v>
      </c>
      <c r="E12" s="45"/>
      <c r="G12" s="45">
        <v>100000000000</v>
      </c>
      <c r="I12" s="45">
        <v>100000000000</v>
      </c>
      <c r="K12" s="45"/>
      <c r="M12" s="45"/>
      <c r="O12" s="45"/>
      <c r="Q12" s="45"/>
      <c r="S12" s="45"/>
      <c r="U12" s="45"/>
      <c r="W12" s="45">
        <f>M12+G12</f>
        <v>100000000000</v>
      </c>
      <c r="Y12" s="45">
        <f>W12</f>
        <v>100000000000</v>
      </c>
      <c r="AA12" s="46">
        <f>Y12/'سرمایه گذاری ها'!$O$17</f>
        <v>0.12979896745002076</v>
      </c>
    </row>
    <row r="13" spans="3:27" x14ac:dyDescent="0.8">
      <c r="C13" s="30" t="s">
        <v>50</v>
      </c>
      <c r="E13" s="45"/>
      <c r="G13" s="45">
        <v>80000000000</v>
      </c>
      <c r="I13" s="45">
        <v>80000000000</v>
      </c>
      <c r="K13" s="45"/>
      <c r="M13" s="45"/>
      <c r="O13" s="45"/>
      <c r="Q13" s="45"/>
      <c r="S13" s="45"/>
      <c r="U13" s="45"/>
      <c r="W13" s="45">
        <v>80000000000</v>
      </c>
      <c r="Y13" s="45">
        <v>80000000000</v>
      </c>
      <c r="AA13" s="46">
        <f>Y13/'سرمایه گذاری ها'!$O$17</f>
        <v>0.10383917396001661</v>
      </c>
    </row>
    <row r="14" spans="3:27" x14ac:dyDescent="0.8">
      <c r="C14" s="30" t="s">
        <v>61</v>
      </c>
      <c r="E14" s="45"/>
      <c r="G14" s="45">
        <v>20000000000</v>
      </c>
      <c r="I14" s="45">
        <v>20000000000</v>
      </c>
      <c r="K14" s="45"/>
      <c r="M14" s="45"/>
      <c r="O14" s="45"/>
      <c r="Q14" s="45"/>
      <c r="S14" s="45"/>
      <c r="U14" s="45"/>
      <c r="W14" s="45">
        <v>20000000000</v>
      </c>
      <c r="Y14" s="45">
        <v>20000000000</v>
      </c>
      <c r="AA14" s="46">
        <f>Y14/'سرمایه گذاری ها'!$O$17</f>
        <v>2.5959793490004154E-2</v>
      </c>
    </row>
    <row r="15" spans="3:27" x14ac:dyDescent="0.8">
      <c r="C15" s="30" t="s">
        <v>78</v>
      </c>
      <c r="G15" s="45">
        <v>20000000000</v>
      </c>
      <c r="I15" s="45">
        <v>20000000000</v>
      </c>
      <c r="M15" s="45"/>
      <c r="N15" s="45"/>
      <c r="O15" s="45"/>
      <c r="P15" s="45"/>
      <c r="Q15" s="45"/>
      <c r="W15" s="45">
        <v>20000000000</v>
      </c>
      <c r="X15" s="45"/>
      <c r="Y15" s="45">
        <v>20000000000</v>
      </c>
      <c r="AA15" s="46">
        <f>Y15/'سرمایه گذاری ها'!$O$17</f>
        <v>2.5959793490004154E-2</v>
      </c>
    </row>
    <row r="16" spans="3:27" hidden="1" x14ac:dyDescent="0.8">
      <c r="C16" s="30" t="s">
        <v>52</v>
      </c>
      <c r="E16" s="45"/>
      <c r="G16" s="45">
        <v>0</v>
      </c>
      <c r="I16" s="45">
        <v>0</v>
      </c>
      <c r="K16" s="45"/>
      <c r="M16" s="45"/>
      <c r="O16" s="45"/>
      <c r="Q16" s="45"/>
      <c r="S16" s="45"/>
      <c r="U16" s="45"/>
      <c r="W16" s="45">
        <v>0</v>
      </c>
      <c r="Y16" s="45">
        <v>0</v>
      </c>
      <c r="AA16" s="46">
        <f>Y16/'سرمایه گذاری ها'!$O$17</f>
        <v>0</v>
      </c>
    </row>
    <row r="17" spans="3:27" ht="18" customHeight="1" x14ac:dyDescent="0.8">
      <c r="E17" s="45"/>
      <c r="G17" s="45"/>
      <c r="I17" s="45"/>
      <c r="K17" s="45"/>
      <c r="M17" s="45"/>
      <c r="O17" s="45"/>
      <c r="Q17" s="45"/>
      <c r="S17" s="45"/>
      <c r="U17" s="45"/>
      <c r="W17" s="45"/>
      <c r="Y17" s="45"/>
      <c r="AA17" s="46"/>
    </row>
    <row r="18" spans="3:27" ht="33.75" thickBot="1" x14ac:dyDescent="0.85">
      <c r="C18" s="30" t="s">
        <v>39</v>
      </c>
      <c r="E18" s="47"/>
      <c r="F18" s="45"/>
      <c r="G18" s="47">
        <f>SUM(G11:G17)</f>
        <v>370000000000</v>
      </c>
      <c r="H18" s="47"/>
      <c r="I18" s="47">
        <f>SUM(I11:I17)</f>
        <v>370000000000</v>
      </c>
      <c r="J18" s="45"/>
      <c r="K18" s="47">
        <f>SUM(K11:K15)</f>
        <v>0</v>
      </c>
      <c r="L18" s="47"/>
      <c r="M18" s="47">
        <f>SUM(M11:M15)</f>
        <v>0</v>
      </c>
      <c r="N18" s="47"/>
      <c r="O18" s="47">
        <f>SUM(O11:O15)</f>
        <v>0</v>
      </c>
      <c r="P18" s="47"/>
      <c r="Q18" s="47">
        <f>SUM(Q11:Q15)</f>
        <v>0</v>
      </c>
      <c r="R18" s="45"/>
      <c r="S18" s="47">
        <f>SUM(S11:S15)</f>
        <v>0</v>
      </c>
      <c r="T18" s="47"/>
      <c r="U18" s="47">
        <f>SUM(U11:U15)</f>
        <v>0</v>
      </c>
      <c r="V18" s="47"/>
      <c r="W18" s="47">
        <f>SUM(W11:W16)</f>
        <v>370000000000</v>
      </c>
      <c r="X18" s="47"/>
      <c r="Y18" s="47">
        <f>SUM(Y11:Y16)</f>
        <v>370000000000</v>
      </c>
      <c r="Z18" s="45"/>
      <c r="AA18" s="49">
        <f>SUM(AA11:AA15)</f>
        <v>0.48025617956507682</v>
      </c>
    </row>
    <row r="19" spans="3:27" ht="63.75" customHeight="1" thickTop="1" x14ac:dyDescent="0.8"/>
    <row r="20" spans="3:27" ht="30.75" customHeight="1" x14ac:dyDescent="0.95">
      <c r="O20" s="62">
        <v>2</v>
      </c>
    </row>
  </sheetData>
  <sortState ref="C11:AA16">
    <sortCondition descending="1" ref="Y11:Y16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27"/>
  <sheetViews>
    <sheetView rightToLeft="1" view="pageBreakPreview" zoomScale="55" zoomScaleNormal="70" zoomScaleSheetLayoutView="55" workbookViewId="0">
      <selection activeCell="B13" sqref="B13:AF13"/>
    </sheetView>
  </sheetViews>
  <sheetFormatPr defaultColWidth="9.125" defaultRowHeight="21" x14ac:dyDescent="0.6"/>
  <cols>
    <col min="1" max="1" width="2.25" style="1" customWidth="1"/>
    <col min="2" max="2" width="35.875" style="1" customWidth="1"/>
    <col min="3" max="3" width="1" style="1" customWidth="1"/>
    <col min="4" max="4" width="19.1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625" style="1" bestFit="1" customWidth="1"/>
    <col min="9" max="9" width="1" style="1" customWidth="1"/>
    <col min="10" max="10" width="17" style="1" customWidth="1"/>
    <col min="11" max="11" width="1" style="1" customWidth="1"/>
    <col min="12" max="12" width="16.25" style="1" customWidth="1"/>
    <col min="13" max="13" width="1" style="1" customWidth="1"/>
    <col min="14" max="14" width="30" style="1" bestFit="1" customWidth="1"/>
    <col min="15" max="15" width="1" style="1" customWidth="1"/>
    <col min="16" max="16" width="32.875" style="1" customWidth="1"/>
    <col min="17" max="17" width="1" style="1" customWidth="1"/>
    <col min="18" max="18" width="9.75" style="1" bestFit="1" customWidth="1"/>
    <col min="19" max="19" width="1" style="1" customWidth="1"/>
    <col min="20" max="20" width="19.25" style="1" bestFit="1" customWidth="1"/>
    <col min="21" max="21" width="1" style="1" customWidth="1"/>
    <col min="22" max="22" width="17.25" style="1" customWidth="1"/>
    <col min="23" max="23" width="1" style="1" customWidth="1"/>
    <col min="24" max="24" width="28.125" style="1" customWidth="1"/>
    <col min="25" max="25" width="1" style="1" customWidth="1"/>
    <col min="26" max="26" width="19.375" style="1" bestFit="1" customWidth="1"/>
    <col min="27" max="27" width="1" style="1" customWidth="1"/>
    <col min="28" max="28" width="18" style="1" customWidth="1"/>
    <col min="29" max="29" width="1" style="1" customWidth="1"/>
    <col min="30" max="30" width="22.375" style="1" customWidth="1"/>
    <col min="31" max="31" width="1" style="1" customWidth="1"/>
    <col min="32" max="32" width="19.875" style="1" customWidth="1"/>
    <col min="33" max="33" width="1" style="1" customWidth="1"/>
    <col min="34" max="34" width="9.125" style="1" customWidth="1"/>
    <col min="35" max="16384" width="9.125" style="1"/>
  </cols>
  <sheetData>
    <row r="2" spans="2:32" ht="39" x14ac:dyDescent="0.6">
      <c r="B2" s="115" t="s">
        <v>48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</row>
    <row r="3" spans="2:32" ht="39" x14ac:dyDescent="0.6">
      <c r="B3" s="115" t="s">
        <v>0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</row>
    <row r="4" spans="2:32" ht="39" x14ac:dyDescent="0.6">
      <c r="B4" s="115" t="s">
        <v>82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</row>
    <row r="5" spans="2:32" ht="39" x14ac:dyDescent="0.6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2:32" ht="39" x14ac:dyDescent="0.6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3" x14ac:dyDescent="0.55000000000000004">
      <c r="B8" s="113" t="s">
        <v>55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</row>
    <row r="10" spans="2:32" s="13" customFormat="1" ht="33" customHeight="1" x14ac:dyDescent="0.95">
      <c r="B10" s="107" t="s">
        <v>16</v>
      </c>
      <c r="C10" s="107" t="s">
        <v>16</v>
      </c>
      <c r="D10" s="107" t="s">
        <v>16</v>
      </c>
      <c r="E10" s="107" t="s">
        <v>16</v>
      </c>
      <c r="F10" s="107" t="s">
        <v>16</v>
      </c>
      <c r="G10" s="107" t="s">
        <v>16</v>
      </c>
      <c r="H10" s="107" t="s">
        <v>16</v>
      </c>
      <c r="I10" s="107" t="s">
        <v>16</v>
      </c>
      <c r="J10" s="107" t="s">
        <v>16</v>
      </c>
      <c r="K10" s="75"/>
      <c r="L10" s="107" t="s">
        <v>79</v>
      </c>
      <c r="M10" s="107" t="s">
        <v>2</v>
      </c>
      <c r="N10" s="107" t="s">
        <v>2</v>
      </c>
      <c r="O10" s="107" t="s">
        <v>2</v>
      </c>
      <c r="P10" s="107" t="s">
        <v>2</v>
      </c>
      <c r="Q10" s="75"/>
      <c r="R10" s="107" t="s">
        <v>3</v>
      </c>
      <c r="S10" s="107" t="s">
        <v>3</v>
      </c>
      <c r="T10" s="107" t="s">
        <v>3</v>
      </c>
      <c r="U10" s="107" t="s">
        <v>3</v>
      </c>
      <c r="V10" s="107" t="s">
        <v>3</v>
      </c>
      <c r="W10" s="107" t="s">
        <v>3</v>
      </c>
      <c r="X10" s="107" t="s">
        <v>3</v>
      </c>
      <c r="Y10" s="75"/>
      <c r="Z10" s="107" t="s">
        <v>81</v>
      </c>
      <c r="AA10" s="107" t="s">
        <v>4</v>
      </c>
      <c r="AB10" s="107" t="s">
        <v>4</v>
      </c>
      <c r="AC10" s="107" t="s">
        <v>4</v>
      </c>
      <c r="AD10" s="107" t="s">
        <v>4</v>
      </c>
      <c r="AE10" s="107" t="s">
        <v>4</v>
      </c>
      <c r="AF10" s="107" t="s">
        <v>4</v>
      </c>
    </row>
    <row r="11" spans="2:32" s="13" customFormat="1" ht="29.25" customHeight="1" x14ac:dyDescent="0.95">
      <c r="B11" s="105" t="s">
        <v>17</v>
      </c>
      <c r="C11" s="76"/>
      <c r="D11" s="105" t="s">
        <v>42</v>
      </c>
      <c r="E11" s="76"/>
      <c r="F11" s="105" t="s">
        <v>15</v>
      </c>
      <c r="G11" s="76"/>
      <c r="H11" s="105" t="s">
        <v>18</v>
      </c>
      <c r="I11" s="76"/>
      <c r="J11" s="105" t="s">
        <v>13</v>
      </c>
      <c r="K11" s="75"/>
      <c r="L11" s="105" t="s">
        <v>5</v>
      </c>
      <c r="M11" s="76"/>
      <c r="N11" s="105" t="s">
        <v>6</v>
      </c>
      <c r="O11" s="76"/>
      <c r="P11" s="105" t="s">
        <v>7</v>
      </c>
      <c r="Q11" s="75"/>
      <c r="R11" s="105" t="s">
        <v>8</v>
      </c>
      <c r="S11" s="105" t="s">
        <v>8</v>
      </c>
      <c r="T11" s="105" t="s">
        <v>8</v>
      </c>
      <c r="U11" s="76"/>
      <c r="V11" s="105" t="s">
        <v>9</v>
      </c>
      <c r="W11" s="105" t="s">
        <v>9</v>
      </c>
      <c r="X11" s="105" t="s">
        <v>9</v>
      </c>
      <c r="Y11" s="75"/>
      <c r="Z11" s="105" t="s">
        <v>5</v>
      </c>
      <c r="AA11" s="76"/>
      <c r="AB11" s="105" t="s">
        <v>6</v>
      </c>
      <c r="AC11" s="76"/>
      <c r="AD11" s="105" t="s">
        <v>7</v>
      </c>
      <c r="AE11" s="76"/>
      <c r="AF11" s="105" t="s">
        <v>19</v>
      </c>
    </row>
    <row r="12" spans="2:32" s="13" customFormat="1" ht="49.5" customHeight="1" x14ac:dyDescent="0.95">
      <c r="B12" s="106" t="s">
        <v>17</v>
      </c>
      <c r="C12" s="77"/>
      <c r="D12" s="106" t="s">
        <v>14</v>
      </c>
      <c r="E12" s="77"/>
      <c r="F12" s="106" t="s">
        <v>15</v>
      </c>
      <c r="G12" s="77"/>
      <c r="H12" s="106" t="s">
        <v>18</v>
      </c>
      <c r="I12" s="77"/>
      <c r="J12" s="106" t="s">
        <v>13</v>
      </c>
      <c r="K12" s="75"/>
      <c r="L12" s="106" t="s">
        <v>5</v>
      </c>
      <c r="M12" s="77"/>
      <c r="N12" s="106" t="s">
        <v>6</v>
      </c>
      <c r="O12" s="77"/>
      <c r="P12" s="106" t="s">
        <v>7</v>
      </c>
      <c r="Q12" s="75"/>
      <c r="R12" s="106" t="s">
        <v>5</v>
      </c>
      <c r="S12" s="77"/>
      <c r="T12" s="106" t="s">
        <v>6</v>
      </c>
      <c r="U12" s="77"/>
      <c r="V12" s="106" t="s">
        <v>5</v>
      </c>
      <c r="W12" s="77"/>
      <c r="X12" s="106" t="s">
        <v>12</v>
      </c>
      <c r="Y12" s="75"/>
      <c r="Z12" s="106" t="s">
        <v>5</v>
      </c>
      <c r="AA12" s="77"/>
      <c r="AB12" s="106" t="s">
        <v>6</v>
      </c>
      <c r="AC12" s="77"/>
      <c r="AD12" s="106" t="s">
        <v>7</v>
      </c>
      <c r="AE12" s="77"/>
      <c r="AF12" s="106" t="s">
        <v>19</v>
      </c>
    </row>
    <row r="13" spans="2:32" s="69" customFormat="1" ht="64.5" customHeight="1" x14ac:dyDescent="0.25">
      <c r="B13" s="67"/>
      <c r="C13" s="72"/>
      <c r="D13" s="65"/>
      <c r="E13" s="65"/>
      <c r="F13" s="65"/>
      <c r="G13" s="65"/>
      <c r="H13" s="65"/>
      <c r="I13" s="65"/>
      <c r="J13" s="65"/>
      <c r="K13" s="65"/>
      <c r="L13" s="63"/>
      <c r="M13" s="65"/>
      <c r="N13" s="68"/>
      <c r="O13" s="68"/>
      <c r="P13" s="68"/>
      <c r="Q13" s="65"/>
      <c r="R13" s="68"/>
      <c r="S13" s="65"/>
      <c r="T13" s="68"/>
      <c r="U13" s="65"/>
      <c r="V13" s="65"/>
      <c r="W13" s="65"/>
      <c r="X13" s="68"/>
      <c r="Y13" s="65"/>
      <c r="Z13" s="68"/>
      <c r="AA13" s="68"/>
      <c r="AB13" s="68"/>
      <c r="AC13" s="68"/>
      <c r="AD13" s="68"/>
      <c r="AE13" s="78"/>
      <c r="AF13" s="79"/>
    </row>
    <row r="14" spans="2:32" s="13" customFormat="1" ht="33" x14ac:dyDescent="0.8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30"/>
      <c r="AF14" s="80"/>
    </row>
    <row r="15" spans="2:32" ht="33.75" thickBot="1" x14ac:dyDescent="0.85">
      <c r="B15" s="114" t="s">
        <v>39</v>
      </c>
      <c r="C15" s="114"/>
      <c r="D15" s="114"/>
      <c r="E15" s="114"/>
      <c r="F15" s="114"/>
      <c r="G15" s="114"/>
      <c r="H15" s="114"/>
      <c r="I15" s="114"/>
      <c r="J15" s="114"/>
      <c r="K15" s="28"/>
      <c r="L15" s="74">
        <f>SUM(L13:L13)</f>
        <v>0</v>
      </c>
      <c r="M15" s="28"/>
      <c r="N15" s="74">
        <f>SUM(N13:N13)</f>
        <v>0</v>
      </c>
      <c r="O15" s="28"/>
      <c r="P15" s="74">
        <f>SUM(P13:P13)</f>
        <v>0</v>
      </c>
      <c r="Q15" s="28"/>
      <c r="R15" s="74">
        <f>SUM(R13:R13)</f>
        <v>0</v>
      </c>
      <c r="S15" s="28"/>
      <c r="T15" s="74">
        <f>SUM(T13:T13)</f>
        <v>0</v>
      </c>
      <c r="U15" s="28"/>
      <c r="V15" s="74">
        <f>SUM(V13:V13)</f>
        <v>0</v>
      </c>
      <c r="W15" s="28"/>
      <c r="X15" s="74">
        <f>SUM(X13:X13)</f>
        <v>0</v>
      </c>
      <c r="Y15" s="28"/>
      <c r="Z15" s="74">
        <f>SUM(Z13:Z13)</f>
        <v>0</v>
      </c>
      <c r="AA15" s="28"/>
      <c r="AB15" s="74">
        <f>SUM(AB13:AB13)</f>
        <v>0</v>
      </c>
      <c r="AC15" s="28"/>
      <c r="AD15" s="74">
        <f>SUM(AD13:AD13)</f>
        <v>0</v>
      </c>
      <c r="AE15" s="30"/>
      <c r="AF15" s="81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30">
        <v>3</v>
      </c>
    </row>
  </sheetData>
  <sortState ref="B14:AF14">
    <sortCondition descending="1" ref="AD14"/>
  </sortState>
  <mergeCells count="27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4"/>
  <sheetViews>
    <sheetView rightToLeft="1" view="pageBreakPreview" zoomScale="80" zoomScaleNormal="80" zoomScaleSheetLayoutView="80" workbookViewId="0">
      <selection activeCell="J27" sqref="J27"/>
    </sheetView>
  </sheetViews>
  <sheetFormatPr defaultColWidth="9.125" defaultRowHeight="22.5" customHeight="1" x14ac:dyDescent="0.55000000000000004"/>
  <cols>
    <col min="1" max="1" width="2.125" style="2" customWidth="1"/>
    <col min="2" max="2" width="80.125" style="2" bestFit="1" customWidth="1"/>
    <col min="3" max="3" width="1" style="2" customWidth="1"/>
    <col min="4" max="4" width="16.75" style="2" bestFit="1" customWidth="1"/>
    <col min="5" max="5" width="1.125" style="2" customWidth="1"/>
    <col min="6" max="6" width="16.625" style="2" bestFit="1" customWidth="1"/>
    <col min="7" max="7" width="1.125" style="2" customWidth="1"/>
    <col min="8" max="8" width="16.625" style="2" bestFit="1" customWidth="1"/>
    <col min="9" max="9" width="1.125" style="2" customWidth="1"/>
    <col min="10" max="10" width="16.625" style="2" bestFit="1" customWidth="1"/>
    <col min="11" max="11" width="1.125" style="2" customWidth="1"/>
    <col min="12" max="12" width="20" style="2" bestFit="1" customWidth="1"/>
    <col min="13" max="13" width="1" style="2" customWidth="1"/>
    <col min="14" max="14" width="9.125" style="2" customWidth="1"/>
    <col min="15" max="16384" width="9.125" style="2"/>
  </cols>
  <sheetData>
    <row r="2" spans="2:20" ht="22.5" customHeight="1" x14ac:dyDescent="0.55000000000000004">
      <c r="B2" s="99" t="s">
        <v>48</v>
      </c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2:20" ht="22.5" customHeight="1" x14ac:dyDescent="0.55000000000000004">
      <c r="B3" s="99" t="s">
        <v>0</v>
      </c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2:20" ht="22.5" customHeight="1" x14ac:dyDescent="0.55000000000000004">
      <c r="B4" s="99" t="s">
        <v>82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2:20" ht="22.5" customHeight="1" x14ac:dyDescent="0.55000000000000004">
      <c r="B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22.5" customHeight="1" x14ac:dyDescent="0.55000000000000004">
      <c r="B6" s="103" t="s">
        <v>56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1"/>
      <c r="N6" s="11"/>
      <c r="O6" s="11"/>
      <c r="P6" s="11"/>
      <c r="Q6" s="11"/>
      <c r="R6" s="11"/>
      <c r="S6" s="11"/>
      <c r="T6" s="11"/>
    </row>
    <row r="8" spans="2:20" s="4" customFormat="1" ht="22.5" customHeight="1" x14ac:dyDescent="0.55000000000000004">
      <c r="B8" s="116" t="s">
        <v>20</v>
      </c>
      <c r="D8" s="100" t="s">
        <v>79</v>
      </c>
      <c r="F8" s="100" t="s">
        <v>3</v>
      </c>
      <c r="G8" s="100" t="s">
        <v>3</v>
      </c>
      <c r="H8" s="100" t="s">
        <v>3</v>
      </c>
      <c r="J8" s="100" t="s">
        <v>81</v>
      </c>
      <c r="K8" s="100" t="s">
        <v>4</v>
      </c>
      <c r="L8" s="100" t="s">
        <v>4</v>
      </c>
    </row>
    <row r="9" spans="2:20" s="4" customFormat="1" ht="22.5" customHeight="1" x14ac:dyDescent="0.55000000000000004">
      <c r="B9" s="117" t="s">
        <v>20</v>
      </c>
      <c r="D9" s="118" t="s">
        <v>21</v>
      </c>
      <c r="F9" s="118" t="s">
        <v>22</v>
      </c>
      <c r="G9" s="22"/>
      <c r="H9" s="118" t="s">
        <v>23</v>
      </c>
      <c r="J9" s="118" t="s">
        <v>21</v>
      </c>
      <c r="K9" s="22"/>
      <c r="L9" s="119" t="s">
        <v>19</v>
      </c>
    </row>
    <row r="10" spans="2:20" s="4" customFormat="1" ht="8.25" customHeight="1" x14ac:dyDescent="0.75">
      <c r="B10" s="64"/>
      <c r="D10" s="65"/>
      <c r="F10" s="65"/>
      <c r="H10" s="65"/>
      <c r="J10" s="65"/>
      <c r="L10" s="66"/>
    </row>
    <row r="11" spans="2:20" s="4" customFormat="1" ht="22.5" customHeight="1" x14ac:dyDescent="0.55000000000000004">
      <c r="B11" s="5" t="s">
        <v>66</v>
      </c>
      <c r="C11" s="5"/>
      <c r="D11" s="15">
        <v>232300000000</v>
      </c>
      <c r="E11" s="5"/>
      <c r="F11" s="15">
        <v>0</v>
      </c>
      <c r="G11" s="5"/>
      <c r="H11" s="15">
        <v>0</v>
      </c>
      <c r="I11" s="5"/>
      <c r="J11" s="15">
        <v>232300000000</v>
      </c>
      <c r="K11" s="5"/>
      <c r="L11" s="18">
        <f>J11/'سرمایه گذاری ها'!$O$17</f>
        <v>0.30152300138639826</v>
      </c>
    </row>
    <row r="12" spans="2:20" s="4" customFormat="1" ht="22.5" customHeight="1" x14ac:dyDescent="0.55000000000000004">
      <c r="B12" s="5" t="s">
        <v>67</v>
      </c>
      <c r="C12" s="5"/>
      <c r="D12" s="15">
        <v>70000000000</v>
      </c>
      <c r="E12" s="5"/>
      <c r="F12" s="15">
        <v>0</v>
      </c>
      <c r="G12" s="5"/>
      <c r="H12" s="15">
        <v>0</v>
      </c>
      <c r="I12" s="5"/>
      <c r="J12" s="15">
        <v>70000000000</v>
      </c>
      <c r="K12" s="5"/>
      <c r="L12" s="18">
        <f>J12/'سرمایه گذاری ها'!$O$17</f>
        <v>9.0859277215014536E-2</v>
      </c>
    </row>
    <row r="13" spans="2:20" s="4" customFormat="1" ht="22.5" customHeight="1" x14ac:dyDescent="0.55000000000000004">
      <c r="B13" s="5" t="s">
        <v>76</v>
      </c>
      <c r="C13" s="5"/>
      <c r="D13" s="15">
        <v>45900000000</v>
      </c>
      <c r="E13" s="5"/>
      <c r="F13" s="15">
        <v>0</v>
      </c>
      <c r="G13" s="5"/>
      <c r="H13" s="15">
        <v>0</v>
      </c>
      <c r="I13" s="5"/>
      <c r="J13" s="15">
        <v>45900000000</v>
      </c>
      <c r="K13" s="5"/>
      <c r="L13" s="18">
        <f>J13/'سرمایه گذاری ها'!$O$17</f>
        <v>5.9577726059559528E-2</v>
      </c>
    </row>
    <row r="14" spans="2:20" s="4" customFormat="1" ht="22.5" customHeight="1" x14ac:dyDescent="0.55000000000000004">
      <c r="B14" s="5" t="s">
        <v>68</v>
      </c>
      <c r="C14" s="5"/>
      <c r="D14" s="15">
        <v>35000000000</v>
      </c>
      <c r="E14" s="5"/>
      <c r="F14" s="15">
        <v>0</v>
      </c>
      <c r="G14" s="5"/>
      <c r="H14" s="15">
        <v>0</v>
      </c>
      <c r="I14" s="5"/>
      <c r="J14" s="15">
        <v>35000000000</v>
      </c>
      <c r="K14" s="5"/>
      <c r="L14" s="18">
        <f>J14/'سرمایه گذاری ها'!$O$17</f>
        <v>4.5429638607507268E-2</v>
      </c>
    </row>
    <row r="15" spans="2:20" s="4" customFormat="1" ht="22.5" customHeight="1" x14ac:dyDescent="0.55000000000000004">
      <c r="B15" s="5" t="s">
        <v>70</v>
      </c>
      <c r="C15" s="5"/>
      <c r="D15" s="15">
        <v>2510267</v>
      </c>
      <c r="E15" s="5"/>
      <c r="F15" s="15">
        <v>5712305370</v>
      </c>
      <c r="G15" s="5"/>
      <c r="H15" s="15">
        <v>0</v>
      </c>
      <c r="I15" s="5"/>
      <c r="J15" s="15">
        <v>5714815637</v>
      </c>
      <c r="K15" s="5"/>
      <c r="L15" s="18">
        <f>J15/'سرمایه گذاری ها'!$O$17</f>
        <v>7.417771688498327E-3</v>
      </c>
    </row>
    <row r="16" spans="2:20" s="4" customFormat="1" ht="22.5" customHeight="1" x14ac:dyDescent="0.55000000000000004">
      <c r="B16" s="5" t="s">
        <v>69</v>
      </c>
      <c r="C16" s="5"/>
      <c r="D16" s="15">
        <v>3296273573</v>
      </c>
      <c r="E16" s="5"/>
      <c r="F16" s="15">
        <v>2411548808</v>
      </c>
      <c r="G16" s="5"/>
      <c r="H16" s="15">
        <v>484464181</v>
      </c>
      <c r="I16" s="5"/>
      <c r="J16" s="15">
        <v>5223358200</v>
      </c>
      <c r="K16" s="5"/>
      <c r="L16" s="18">
        <f>J16/'سرمایه گذاری ها'!$O$17</f>
        <v>6.7798650098159904E-3</v>
      </c>
    </row>
    <row r="17" spans="2:12" s="4" customFormat="1" ht="22.5" customHeight="1" x14ac:dyDescent="0.55000000000000004">
      <c r="B17" s="5" t="s">
        <v>71</v>
      </c>
      <c r="C17" s="5"/>
      <c r="D17" s="15">
        <v>2592541395</v>
      </c>
      <c r="E17" s="5"/>
      <c r="F17" s="15">
        <v>2589055418</v>
      </c>
      <c r="G17" s="5"/>
      <c r="H17" s="15">
        <v>0</v>
      </c>
      <c r="I17" s="5"/>
      <c r="J17" s="15">
        <v>5181596813</v>
      </c>
      <c r="K17" s="5"/>
      <c r="L17" s="18">
        <f>J17/'سرمایه گذاری ها'!$O$17</f>
        <v>6.7256591606971831E-3</v>
      </c>
    </row>
    <row r="18" spans="2:12" s="4" customFormat="1" ht="22.5" customHeight="1" x14ac:dyDescent="0.55000000000000004">
      <c r="B18" s="5" t="s">
        <v>72</v>
      </c>
      <c r="C18" s="5"/>
      <c r="D18" s="15">
        <v>3011448</v>
      </c>
      <c r="E18" s="5"/>
      <c r="F18" s="15">
        <v>1094067168</v>
      </c>
      <c r="G18" s="5"/>
      <c r="H18" s="15">
        <v>0</v>
      </c>
      <c r="I18" s="5"/>
      <c r="J18" s="15">
        <v>1097078616</v>
      </c>
      <c r="K18" s="5"/>
      <c r="L18" s="18">
        <f>J18/'سرمایه گذاری ها'!$O$17</f>
        <v>1.4239967156829782E-3</v>
      </c>
    </row>
    <row r="19" spans="2:12" s="4" customFormat="1" ht="22.5" customHeight="1" x14ac:dyDescent="0.55000000000000004">
      <c r="B19" s="5" t="s">
        <v>73</v>
      </c>
      <c r="C19" s="5"/>
      <c r="D19" s="15">
        <v>5267050</v>
      </c>
      <c r="E19" s="5"/>
      <c r="F19" s="15">
        <v>21645</v>
      </c>
      <c r="G19" s="5"/>
      <c r="H19" s="15">
        <v>0</v>
      </c>
      <c r="I19" s="5"/>
      <c r="J19" s="15">
        <v>5288695</v>
      </c>
      <c r="K19" s="5"/>
      <c r="L19" s="18">
        <f>J19/'سرمایه گذاری ها'!$O$17</f>
        <v>6.8646715015808761E-6</v>
      </c>
    </row>
    <row r="20" spans="2:12" s="4" customFormat="1" ht="22.5" customHeight="1" x14ac:dyDescent="0.55000000000000004">
      <c r="B20" s="5" t="s">
        <v>74</v>
      </c>
      <c r="C20" s="5"/>
      <c r="D20" s="15">
        <v>10800</v>
      </c>
      <c r="E20" s="5"/>
      <c r="F20" s="15">
        <v>0</v>
      </c>
      <c r="G20" s="5"/>
      <c r="H20" s="15">
        <v>0</v>
      </c>
      <c r="I20" s="5"/>
      <c r="J20" s="15">
        <v>10800</v>
      </c>
      <c r="K20" s="5"/>
      <c r="L20" s="18">
        <f>J20/'سرمایه گذاری ها'!$O$17</f>
        <v>1.4018288484602243E-8</v>
      </c>
    </row>
    <row r="21" spans="2:12" s="4" customFormat="1" ht="22.5" customHeight="1" x14ac:dyDescent="0.55000000000000004">
      <c r="B21" s="5" t="s">
        <v>75</v>
      </c>
      <c r="C21" s="5"/>
      <c r="D21" s="15">
        <v>4547</v>
      </c>
      <c r="E21" s="5"/>
      <c r="F21" s="15">
        <v>0</v>
      </c>
      <c r="G21" s="5"/>
      <c r="H21" s="15">
        <v>0</v>
      </c>
      <c r="I21" s="5"/>
      <c r="J21" s="15">
        <v>4547</v>
      </c>
      <c r="K21" s="5"/>
      <c r="L21" s="18">
        <f>J21/'سرمایه گذاری ها'!$O$17</f>
        <v>5.9019590499524444E-9</v>
      </c>
    </row>
    <row r="22" spans="2:12" s="4" customFormat="1" ht="10.5" customHeight="1" x14ac:dyDescent="0.55000000000000004">
      <c r="B22" s="5"/>
      <c r="C22" s="5"/>
      <c r="D22" s="15"/>
      <c r="E22" s="5"/>
      <c r="F22" s="15"/>
      <c r="G22" s="5"/>
      <c r="H22" s="15"/>
      <c r="I22" s="5"/>
      <c r="J22" s="15"/>
      <c r="K22" s="5"/>
      <c r="L22" s="18"/>
    </row>
    <row r="23" spans="2:12" ht="22.5" customHeight="1" thickBot="1" x14ac:dyDescent="0.6">
      <c r="B23" s="36" t="s">
        <v>39</v>
      </c>
      <c r="C23" s="36"/>
      <c r="D23" s="9">
        <f>SUM(D11:D22)</f>
        <v>389099619080</v>
      </c>
      <c r="E23" s="3"/>
      <c r="F23" s="9">
        <f>SUM(F11:F22)</f>
        <v>11806998409</v>
      </c>
      <c r="G23" s="3"/>
      <c r="H23" s="9">
        <f>SUM(H11:H22)</f>
        <v>484464181</v>
      </c>
      <c r="I23" s="3"/>
      <c r="J23" s="9">
        <f>SUM(J11:J22)</f>
        <v>400422153308</v>
      </c>
      <c r="L23" s="17">
        <f>SUM(L11:L22)</f>
        <v>0.51974382043492318</v>
      </c>
    </row>
    <row r="24" spans="2:12" ht="22.5" customHeight="1" thickTop="1" x14ac:dyDescent="0.55000000000000004"/>
  </sheetData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5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9"/>
  <sheetViews>
    <sheetView rightToLeft="1" view="pageBreakPreview" zoomScaleNormal="100" zoomScaleSheetLayoutView="100" workbookViewId="0">
      <selection activeCell="N15" sqref="N15"/>
    </sheetView>
  </sheetViews>
  <sheetFormatPr defaultColWidth="9.125" defaultRowHeight="21" x14ac:dyDescent="0.55000000000000004"/>
  <cols>
    <col min="1" max="1" width="1.625" style="2" customWidth="1"/>
    <col min="2" max="2" width="41.75" style="2" bestFit="1" customWidth="1"/>
    <col min="3" max="3" width="1" style="2" customWidth="1"/>
    <col min="4" max="4" width="17.875" style="2" bestFit="1" customWidth="1"/>
    <col min="5" max="5" width="1" style="2" customWidth="1"/>
    <col min="6" max="6" width="14.25" style="2" bestFit="1" customWidth="1"/>
    <col min="7" max="7" width="1" style="2" customWidth="1"/>
    <col min="8" max="8" width="20.375" style="2" bestFit="1" customWidth="1"/>
    <col min="9" max="9" width="1" style="2" customWidth="1"/>
    <col min="10" max="10" width="31.375" style="2" bestFit="1" customWidth="1"/>
    <col min="11" max="16384" width="9.125" style="2"/>
  </cols>
  <sheetData>
    <row r="2" spans="2:28" ht="30" x14ac:dyDescent="0.55000000000000004">
      <c r="B2" s="99" t="s">
        <v>48</v>
      </c>
      <c r="C2" s="99"/>
      <c r="D2" s="99"/>
      <c r="E2" s="99"/>
      <c r="F2" s="99"/>
      <c r="G2" s="99"/>
      <c r="H2" s="99"/>
      <c r="I2" s="99"/>
      <c r="J2" s="99"/>
    </row>
    <row r="3" spans="2:28" ht="30" x14ac:dyDescent="0.55000000000000004">
      <c r="B3" s="99" t="s">
        <v>24</v>
      </c>
      <c r="C3" s="99"/>
      <c r="D3" s="99"/>
      <c r="E3" s="99"/>
      <c r="F3" s="99"/>
      <c r="G3" s="99"/>
      <c r="H3" s="99"/>
      <c r="I3" s="99"/>
      <c r="J3" s="99"/>
    </row>
    <row r="4" spans="2:28" ht="30" x14ac:dyDescent="0.55000000000000004">
      <c r="B4" s="99" t="s">
        <v>82</v>
      </c>
      <c r="C4" s="99"/>
      <c r="D4" s="99"/>
      <c r="E4" s="99"/>
      <c r="F4" s="99"/>
      <c r="G4" s="99"/>
      <c r="H4" s="99"/>
      <c r="I4" s="99"/>
      <c r="J4" s="99"/>
    </row>
    <row r="5" spans="2:28" ht="64.5" customHeight="1" x14ac:dyDescent="0.55000000000000004"/>
    <row r="6" spans="2:28" ht="30" x14ac:dyDescent="0.55000000000000004">
      <c r="B6" s="103" t="s">
        <v>57</v>
      </c>
      <c r="C6" s="103"/>
      <c r="D6" s="103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D7" s="102" t="s">
        <v>26</v>
      </c>
      <c r="E7" s="102"/>
      <c r="F7" s="102"/>
      <c r="G7" s="102"/>
      <c r="H7" s="102"/>
      <c r="I7" s="11"/>
      <c r="J7" s="94" t="s">
        <v>27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 x14ac:dyDescent="0.6">
      <c r="B8" s="102" t="s">
        <v>28</v>
      </c>
      <c r="C8" s="23"/>
      <c r="D8" s="102" t="s">
        <v>21</v>
      </c>
      <c r="E8" s="23"/>
      <c r="F8" s="102" t="s">
        <v>32</v>
      </c>
      <c r="G8" s="23"/>
      <c r="H8" s="102" t="s">
        <v>11</v>
      </c>
      <c r="J8" s="89" t="s">
        <v>21</v>
      </c>
    </row>
    <row r="9" spans="2:28" s="4" customFormat="1" x14ac:dyDescent="0.55000000000000004">
      <c r="B9" s="4" t="s">
        <v>38</v>
      </c>
      <c r="D9" s="50">
        <f>'سود اوراق بهادار و سپرده بانکی'!H20</f>
        <v>9406973409</v>
      </c>
      <c r="F9" s="25">
        <f>D9/$D$14</f>
        <v>1</v>
      </c>
      <c r="G9" s="6"/>
      <c r="H9" s="25">
        <f>D9/'سرمایه گذاری ها'!$O$17</f>
        <v>1.2210154353180019E-2</v>
      </c>
      <c r="J9" s="50">
        <f>'سود اوراق بهادار و سپرده بانکی'!N20</f>
        <v>18790248285</v>
      </c>
    </row>
    <row r="10" spans="2:28" s="4" customFormat="1" x14ac:dyDescent="0.55000000000000004">
      <c r="B10" s="4" t="s">
        <v>63</v>
      </c>
      <c r="D10" s="50">
        <f>'سایر درآمدها'!D12</f>
        <v>0</v>
      </c>
      <c r="F10" s="25">
        <f t="shared" ref="F10:F12" si="0">D10/$D$14</f>
        <v>0</v>
      </c>
      <c r="G10" s="6"/>
      <c r="H10" s="25">
        <f>D10/'سرمایه گذاری ها'!$O$17</f>
        <v>0</v>
      </c>
      <c r="J10" s="50">
        <f>'سایر درآمدها'!F12</f>
        <v>25625349</v>
      </c>
    </row>
    <row r="11" spans="2:28" s="4" customFormat="1" x14ac:dyDescent="0.55000000000000004">
      <c r="B11" s="4" t="s">
        <v>37</v>
      </c>
      <c r="D11" s="50">
        <v>0</v>
      </c>
      <c r="F11" s="25">
        <f t="shared" si="0"/>
        <v>0</v>
      </c>
      <c r="G11" s="6"/>
      <c r="H11" s="25">
        <f>D11/'سرمایه گذاری ها'!$O$17</f>
        <v>0</v>
      </c>
      <c r="J11" s="50">
        <v>0</v>
      </c>
    </row>
    <row r="12" spans="2:28" s="4" customFormat="1" x14ac:dyDescent="0.55000000000000004">
      <c r="B12" s="4" t="s">
        <v>49</v>
      </c>
      <c r="D12" s="50">
        <v>0</v>
      </c>
      <c r="F12" s="25">
        <f t="shared" si="0"/>
        <v>0</v>
      </c>
      <c r="G12" s="6"/>
      <c r="H12" s="25">
        <f>D12/'سرمایه گذاری ها'!$O$17</f>
        <v>0</v>
      </c>
      <c r="J12" s="50">
        <v>0</v>
      </c>
    </row>
    <row r="13" spans="2:28" s="4" customFormat="1" ht="12" customHeight="1" x14ac:dyDescent="0.55000000000000004">
      <c r="D13" s="50"/>
      <c r="F13" s="25"/>
      <c r="G13" s="6"/>
      <c r="H13" s="25"/>
      <c r="J13" s="50"/>
    </row>
    <row r="14" spans="2:28" ht="24.75" thickBot="1" x14ac:dyDescent="0.65">
      <c r="B14" s="16" t="s">
        <v>39</v>
      </c>
      <c r="D14" s="51">
        <f>SUM(D9:D12)</f>
        <v>9406973409</v>
      </c>
      <c r="E14" s="14"/>
      <c r="F14" s="37">
        <f>SUM(F9:F12)</f>
        <v>1</v>
      </c>
      <c r="G14" s="35"/>
      <c r="H14" s="38">
        <f>SUM(H9:H12)</f>
        <v>1.2210154353180019E-2</v>
      </c>
      <c r="J14" s="51">
        <f>SUM(J9:J12)</f>
        <v>18815873634</v>
      </c>
    </row>
    <row r="15" spans="2:28" ht="21.75" thickTop="1" x14ac:dyDescent="0.55000000000000004">
      <c r="D15" s="3"/>
    </row>
    <row r="16" spans="2:28" x14ac:dyDescent="0.55000000000000004">
      <c r="H16" s="2" t="s">
        <v>53</v>
      </c>
    </row>
    <row r="17" spans="2:10" x14ac:dyDescent="0.55000000000000004">
      <c r="H17" s="92"/>
    </row>
    <row r="18" spans="2:10" x14ac:dyDescent="0.55000000000000004">
      <c r="H18" s="97"/>
    </row>
    <row r="19" spans="2:10" ht="27" customHeight="1" x14ac:dyDescent="0.75">
      <c r="B19" s="120">
        <v>5</v>
      </c>
      <c r="C19" s="120"/>
      <c r="D19" s="120"/>
      <c r="E19" s="120"/>
      <c r="F19" s="120"/>
      <c r="G19" s="120"/>
      <c r="H19" s="120"/>
      <c r="I19" s="120"/>
      <c r="J19" s="120"/>
    </row>
  </sheetData>
  <sortState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23"/>
  <sheetViews>
    <sheetView rightToLeft="1" view="pageBreakPreview" topLeftCell="A18" zoomScale="85" zoomScaleNormal="55" zoomScaleSheetLayoutView="85" workbookViewId="0">
      <selection activeCell="D22" sqref="D22"/>
    </sheetView>
  </sheetViews>
  <sheetFormatPr defaultColWidth="9.125" defaultRowHeight="21.75" customHeight="1" x14ac:dyDescent="0.25"/>
  <cols>
    <col min="1" max="1" width="2.75" style="19" customWidth="1"/>
    <col min="2" max="2" width="38.875" style="19" customWidth="1"/>
    <col min="3" max="3" width="1" style="19" customWidth="1"/>
    <col min="4" max="4" width="18.25" style="19" bestFit="1" customWidth="1"/>
    <col min="5" max="5" width="3" style="19" bestFit="1" customWidth="1"/>
    <col min="6" max="6" width="13.125" style="19" bestFit="1" customWidth="1"/>
    <col min="7" max="7" width="3" style="19" bestFit="1" customWidth="1"/>
    <col min="8" max="8" width="18.25" style="19" bestFit="1" customWidth="1"/>
    <col min="9" max="9" width="3" style="19" bestFit="1" customWidth="1"/>
    <col min="10" max="10" width="19.625" style="19" bestFit="1" customWidth="1"/>
    <col min="11" max="11" width="3" style="19" bestFit="1" customWidth="1"/>
    <col min="12" max="12" width="13.125" style="19" bestFit="1" customWidth="1"/>
    <col min="13" max="13" width="3" style="19" bestFit="1" customWidth="1"/>
    <col min="14" max="14" width="19.625" style="19" bestFit="1" customWidth="1"/>
    <col min="15" max="15" width="1" style="19" customWidth="1"/>
    <col min="16" max="16" width="9.125" style="19" customWidth="1"/>
    <col min="17" max="16384" width="9.125" style="19"/>
  </cols>
  <sheetData>
    <row r="2" spans="2:22" ht="27" customHeight="1" x14ac:dyDescent="0.25">
      <c r="B2" s="122" t="s">
        <v>48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2:22" ht="27" customHeight="1" x14ac:dyDescent="0.25">
      <c r="B3" s="122" t="s">
        <v>24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2:22" ht="27" customHeight="1" x14ac:dyDescent="0.25">
      <c r="B4" s="122" t="s">
        <v>82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2:22" s="20" customFormat="1" ht="21.75" customHeight="1" x14ac:dyDescent="0.25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2:22" s="2" customFormat="1" ht="21.75" customHeight="1" x14ac:dyDescent="0.55000000000000004">
      <c r="B6" s="113" t="s">
        <v>58</v>
      </c>
      <c r="C6" s="113"/>
      <c r="D6" s="113"/>
      <c r="E6" s="113"/>
      <c r="F6" s="113"/>
      <c r="G6" s="113"/>
      <c r="H6" s="113"/>
      <c r="I6" s="113"/>
      <c r="J6" s="113"/>
      <c r="K6" s="34"/>
      <c r="L6" s="34"/>
      <c r="M6" s="34"/>
      <c r="N6" s="34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55000000000000004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11"/>
      <c r="P7" s="11"/>
      <c r="Q7" s="11"/>
      <c r="R7" s="11"/>
      <c r="S7" s="11"/>
      <c r="T7" s="11"/>
      <c r="U7" s="11"/>
      <c r="V7" s="11"/>
    </row>
    <row r="8" spans="2:22" s="20" customFormat="1" ht="21.75" customHeight="1" x14ac:dyDescent="0.25">
      <c r="B8" s="96" t="s">
        <v>25</v>
      </c>
      <c r="C8" s="57"/>
      <c r="D8" s="123" t="s">
        <v>26</v>
      </c>
      <c r="E8" s="123" t="s">
        <v>26</v>
      </c>
      <c r="F8" s="123" t="s">
        <v>26</v>
      </c>
      <c r="G8" s="123" t="s">
        <v>26</v>
      </c>
      <c r="H8" s="123" t="s">
        <v>26</v>
      </c>
      <c r="I8" s="57"/>
      <c r="J8" s="123" t="s">
        <v>27</v>
      </c>
      <c r="K8" s="123" t="s">
        <v>27</v>
      </c>
      <c r="L8" s="123" t="s">
        <v>27</v>
      </c>
      <c r="M8" s="123" t="s">
        <v>27</v>
      </c>
      <c r="N8" s="123" t="s">
        <v>27</v>
      </c>
    </row>
    <row r="9" spans="2:22" s="21" customFormat="1" ht="58.5" customHeight="1" x14ac:dyDescent="0.25">
      <c r="B9" s="121" t="s">
        <v>28</v>
      </c>
      <c r="C9" s="57"/>
      <c r="D9" s="121" t="s">
        <v>29</v>
      </c>
      <c r="E9" s="58"/>
      <c r="F9" s="121" t="s">
        <v>30</v>
      </c>
      <c r="G9" s="58"/>
      <c r="H9" s="121" t="s">
        <v>31</v>
      </c>
      <c r="I9" s="57"/>
      <c r="J9" s="121" t="s">
        <v>29</v>
      </c>
      <c r="K9" s="58"/>
      <c r="L9" s="121" t="s">
        <v>30</v>
      </c>
      <c r="M9" s="58"/>
      <c r="N9" s="121" t="s">
        <v>31</v>
      </c>
    </row>
    <row r="10" spans="2:22" s="20" customFormat="1" ht="23.25" customHeight="1" x14ac:dyDescent="0.25">
      <c r="B10" s="59" t="s">
        <v>66</v>
      </c>
      <c r="C10" s="57"/>
      <c r="D10" s="60">
        <v>5712295083</v>
      </c>
      <c r="E10" s="61"/>
      <c r="F10" s="60">
        <v>0</v>
      </c>
      <c r="G10" s="61"/>
      <c r="H10" s="60">
        <v>5712295083</v>
      </c>
      <c r="I10" s="61"/>
      <c r="J10" s="60">
        <v>11424590166</v>
      </c>
      <c r="K10" s="61"/>
      <c r="L10" s="60">
        <v>11888406</v>
      </c>
      <c r="M10" s="61"/>
      <c r="N10" s="60">
        <v>11412701760</v>
      </c>
    </row>
    <row r="11" spans="2:22" s="20" customFormat="1" ht="23.25" customHeight="1" x14ac:dyDescent="0.25">
      <c r="B11" s="59" t="s">
        <v>67</v>
      </c>
      <c r="C11" s="57"/>
      <c r="D11" s="60">
        <v>1726027396</v>
      </c>
      <c r="E11" s="61"/>
      <c r="F11" s="60">
        <v>0</v>
      </c>
      <c r="G11" s="61"/>
      <c r="H11" s="60">
        <v>1726027396</v>
      </c>
      <c r="I11" s="61"/>
      <c r="J11" s="60">
        <v>3452054792</v>
      </c>
      <c r="K11" s="61"/>
      <c r="L11" s="60">
        <v>6536681</v>
      </c>
      <c r="M11" s="61"/>
      <c r="N11" s="60">
        <v>3445518111</v>
      </c>
    </row>
    <row r="12" spans="2:22" s="20" customFormat="1" ht="23.25" customHeight="1" x14ac:dyDescent="0.25">
      <c r="B12" s="59" t="s">
        <v>76</v>
      </c>
      <c r="C12" s="57"/>
      <c r="D12" s="60">
        <v>1094054793</v>
      </c>
      <c r="E12" s="61"/>
      <c r="F12" s="60">
        <v>0</v>
      </c>
      <c r="G12" s="61"/>
      <c r="H12" s="60">
        <v>1094054793</v>
      </c>
      <c r="I12" s="61"/>
      <c r="J12" s="60">
        <v>2188109586</v>
      </c>
      <c r="K12" s="61"/>
      <c r="L12" s="60">
        <v>3782726</v>
      </c>
      <c r="M12" s="61"/>
      <c r="N12" s="60">
        <v>2184326860</v>
      </c>
    </row>
    <row r="13" spans="2:22" s="20" customFormat="1" ht="23.25" customHeight="1" x14ac:dyDescent="0.25">
      <c r="B13" s="59" t="s">
        <v>68</v>
      </c>
      <c r="C13" s="57"/>
      <c r="D13" s="60">
        <v>863013697</v>
      </c>
      <c r="E13" s="61"/>
      <c r="F13" s="60">
        <v>0</v>
      </c>
      <c r="G13" s="61"/>
      <c r="H13" s="60">
        <v>863013697</v>
      </c>
      <c r="I13" s="61"/>
      <c r="J13" s="60">
        <v>1726027394</v>
      </c>
      <c r="K13" s="61"/>
      <c r="L13" s="60">
        <v>3417536</v>
      </c>
      <c r="M13" s="61"/>
      <c r="N13" s="60">
        <v>1722609858</v>
      </c>
    </row>
    <row r="14" spans="2:22" s="20" customFormat="1" ht="23.25" customHeight="1" x14ac:dyDescent="0.25">
      <c r="B14" s="59" t="s">
        <v>69</v>
      </c>
      <c r="C14" s="57"/>
      <c r="D14" s="60">
        <v>11523808</v>
      </c>
      <c r="E14" s="61"/>
      <c r="F14" s="60">
        <v>0</v>
      </c>
      <c r="G14" s="61"/>
      <c r="H14" s="60">
        <v>11523808</v>
      </c>
      <c r="I14" s="61"/>
      <c r="J14" s="60">
        <v>24977985</v>
      </c>
      <c r="K14" s="61"/>
      <c r="L14" s="60">
        <v>0</v>
      </c>
      <c r="M14" s="61"/>
      <c r="N14" s="60">
        <v>24977985</v>
      </c>
    </row>
    <row r="15" spans="2:22" s="20" customFormat="1" ht="23.25" customHeight="1" x14ac:dyDescent="0.25">
      <c r="B15" s="59" t="s">
        <v>73</v>
      </c>
      <c r="C15" s="57"/>
      <c r="D15" s="60">
        <v>21645</v>
      </c>
      <c r="E15" s="61"/>
      <c r="F15" s="60">
        <v>0</v>
      </c>
      <c r="G15" s="61"/>
      <c r="H15" s="60">
        <v>21645</v>
      </c>
      <c r="I15" s="61"/>
      <c r="J15" s="60">
        <v>47223</v>
      </c>
      <c r="K15" s="61"/>
      <c r="L15" s="60">
        <v>0</v>
      </c>
      <c r="M15" s="61"/>
      <c r="N15" s="60">
        <v>47223</v>
      </c>
    </row>
    <row r="16" spans="2:22" s="20" customFormat="1" ht="23.25" customHeight="1" x14ac:dyDescent="0.25">
      <c r="B16" s="59" t="s">
        <v>71</v>
      </c>
      <c r="C16" s="57"/>
      <c r="D16" s="60">
        <v>14325</v>
      </c>
      <c r="E16" s="61"/>
      <c r="F16" s="60">
        <v>0</v>
      </c>
      <c r="G16" s="61"/>
      <c r="H16" s="60">
        <v>14325</v>
      </c>
      <c r="I16" s="61"/>
      <c r="J16" s="60">
        <v>28650</v>
      </c>
      <c r="K16" s="61"/>
      <c r="L16" s="60">
        <v>0</v>
      </c>
      <c r="M16" s="61"/>
      <c r="N16" s="60">
        <v>28650</v>
      </c>
    </row>
    <row r="17" spans="2:14" s="20" customFormat="1" ht="23.25" customHeight="1" x14ac:dyDescent="0.25">
      <c r="B17" s="59" t="s">
        <v>70</v>
      </c>
      <c r="C17" s="57"/>
      <c r="D17" s="60">
        <v>10287</v>
      </c>
      <c r="E17" s="61"/>
      <c r="F17" s="60">
        <v>0</v>
      </c>
      <c r="G17" s="61"/>
      <c r="H17" s="60">
        <v>10287</v>
      </c>
      <c r="I17" s="61"/>
      <c r="J17" s="60">
        <v>20532</v>
      </c>
      <c r="K17" s="61"/>
      <c r="L17" s="60">
        <v>0</v>
      </c>
      <c r="M17" s="61"/>
      <c r="N17" s="60">
        <v>20532</v>
      </c>
    </row>
    <row r="18" spans="2:14" s="20" customFormat="1" ht="23.25" customHeight="1" x14ac:dyDescent="0.25">
      <c r="B18" s="59" t="s">
        <v>72</v>
      </c>
      <c r="C18" s="57"/>
      <c r="D18" s="60">
        <v>12375</v>
      </c>
      <c r="E18" s="61"/>
      <c r="F18" s="60">
        <v>0</v>
      </c>
      <c r="G18" s="61"/>
      <c r="H18" s="60">
        <v>12375</v>
      </c>
      <c r="I18" s="61"/>
      <c r="J18" s="60">
        <v>17306</v>
      </c>
      <c r="K18" s="61"/>
      <c r="L18" s="60">
        <v>0</v>
      </c>
      <c r="M18" s="61"/>
      <c r="N18" s="60">
        <v>17306</v>
      </c>
    </row>
    <row r="19" spans="2:14" s="20" customFormat="1" ht="23.25" customHeight="1" x14ac:dyDescent="0.25">
      <c r="B19" s="59"/>
      <c r="C19" s="57"/>
      <c r="D19" s="60"/>
      <c r="E19" s="61"/>
      <c r="F19" s="60"/>
      <c r="G19" s="61"/>
      <c r="H19" s="60"/>
      <c r="I19" s="61"/>
      <c r="J19" s="60"/>
      <c r="K19" s="61"/>
      <c r="L19" s="60"/>
      <c r="M19" s="61"/>
      <c r="N19" s="60"/>
    </row>
    <row r="20" spans="2:14" s="20" customFormat="1" ht="21.75" customHeight="1" thickBot="1" x14ac:dyDescent="0.3">
      <c r="B20" s="95" t="s">
        <v>39</v>
      </c>
      <c r="C20" s="82"/>
      <c r="D20" s="83">
        <f>SUM(D10:D19)</f>
        <v>9406973409</v>
      </c>
      <c r="E20" s="83"/>
      <c r="F20" s="83">
        <f>SUM(F10:F19)</f>
        <v>0</v>
      </c>
      <c r="G20" s="83"/>
      <c r="H20" s="83">
        <f>SUM(H10:H19)</f>
        <v>9406973409</v>
      </c>
      <c r="I20" s="83"/>
      <c r="J20" s="83">
        <f>SUM(J10:J19)</f>
        <v>18815873634</v>
      </c>
      <c r="K20" s="83"/>
      <c r="L20" s="83">
        <f>SUM(L10:L19)</f>
        <v>25625349</v>
      </c>
      <c r="M20" s="83"/>
      <c r="N20" s="83">
        <f>SUM(N10:N19)</f>
        <v>18790248285</v>
      </c>
    </row>
    <row r="21" spans="2:14" ht="21.75" customHeight="1" thickTop="1" x14ac:dyDescent="0.25"/>
    <row r="22" spans="2:14" ht="190.5" customHeight="1" x14ac:dyDescent="0.25"/>
    <row r="23" spans="2:14" ht="21.75" customHeight="1" x14ac:dyDescent="0.25">
      <c r="D23" s="32">
        <v>6</v>
      </c>
    </row>
  </sheetData>
  <sortState ref="B10:T19">
    <sortCondition descending="1" ref="N10:N19"/>
  </sortState>
  <mergeCells count="13"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22"/>
  <sheetViews>
    <sheetView rightToLeft="1" view="pageBreakPreview" topLeftCell="A6" zoomScale="85" zoomScaleNormal="85" zoomScaleSheetLayoutView="85" workbookViewId="0">
      <selection activeCell="D10" sqref="D10:H18"/>
    </sheetView>
  </sheetViews>
  <sheetFormatPr defaultColWidth="9.125" defaultRowHeight="21.75" customHeight="1" x14ac:dyDescent="0.55000000000000004"/>
  <cols>
    <col min="1" max="1" width="3" style="2" customWidth="1"/>
    <col min="2" max="2" width="75.375" style="2" bestFit="1" customWidth="1"/>
    <col min="3" max="3" width="1" style="2" customWidth="1"/>
    <col min="4" max="4" width="18.25" style="2" bestFit="1" customWidth="1"/>
    <col min="5" max="5" width="1" style="2" customWidth="1"/>
    <col min="6" max="6" width="15" style="2" bestFit="1" customWidth="1"/>
    <col min="7" max="7" width="1" style="2" customWidth="1"/>
    <col min="8" max="8" width="18.25" style="2" bestFit="1" customWidth="1"/>
    <col min="9" max="9" width="1" style="2" customWidth="1"/>
    <col min="10" max="10" width="22.625" style="2" customWidth="1"/>
    <col min="11" max="11" width="1" style="2" customWidth="1"/>
    <col min="12" max="12" width="9.125" style="2" customWidth="1"/>
    <col min="13" max="16384" width="9.125" style="2"/>
  </cols>
  <sheetData>
    <row r="2" spans="2:26" ht="31.5" customHeight="1" x14ac:dyDescent="0.55000000000000004">
      <c r="B2" s="99" t="s">
        <v>48</v>
      </c>
      <c r="C2" s="99"/>
      <c r="D2" s="99"/>
      <c r="E2" s="99"/>
      <c r="F2" s="99"/>
      <c r="G2" s="99"/>
      <c r="H2" s="99"/>
      <c r="I2" s="99"/>
      <c r="J2" s="99"/>
    </row>
    <row r="3" spans="2:26" ht="31.5" customHeight="1" x14ac:dyDescent="0.55000000000000004">
      <c r="B3" s="99" t="s">
        <v>24</v>
      </c>
      <c r="C3" s="99"/>
      <c r="D3" s="99"/>
      <c r="E3" s="99"/>
      <c r="F3" s="99"/>
      <c r="G3" s="99"/>
      <c r="H3" s="99"/>
      <c r="I3" s="99"/>
      <c r="J3" s="99"/>
    </row>
    <row r="4" spans="2:26" ht="31.5" customHeight="1" x14ac:dyDescent="0.55000000000000004">
      <c r="B4" s="99" t="s">
        <v>82</v>
      </c>
      <c r="C4" s="99"/>
      <c r="D4" s="99"/>
      <c r="E4" s="99"/>
      <c r="F4" s="99"/>
      <c r="G4" s="99"/>
      <c r="H4" s="99"/>
      <c r="I4" s="99"/>
      <c r="J4" s="99"/>
    </row>
    <row r="5" spans="2:26" ht="73.5" customHeight="1" x14ac:dyDescent="0.55000000000000004"/>
    <row r="6" spans="2:26" ht="30" x14ac:dyDescent="0.55000000000000004">
      <c r="B6" s="103" t="s">
        <v>59</v>
      </c>
      <c r="C6" s="103"/>
      <c r="D6" s="103"/>
      <c r="E6" s="103"/>
      <c r="F6" s="103"/>
      <c r="G6" s="103"/>
      <c r="H6" s="103"/>
      <c r="I6" s="103"/>
      <c r="J6" s="103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30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31.5" customHeight="1" x14ac:dyDescent="0.55000000000000004">
      <c r="B8" s="126" t="s">
        <v>33</v>
      </c>
      <c r="C8" s="126" t="s">
        <v>33</v>
      </c>
      <c r="D8" s="126" t="s">
        <v>26</v>
      </c>
      <c r="E8" s="126" t="s">
        <v>26</v>
      </c>
      <c r="F8" s="126" t="s">
        <v>26</v>
      </c>
      <c r="H8" s="126" t="s">
        <v>27</v>
      </c>
      <c r="I8" s="126" t="s">
        <v>27</v>
      </c>
      <c r="J8" s="126" t="s">
        <v>27</v>
      </c>
    </row>
    <row r="9" spans="2:26" s="23" customFormat="1" ht="50.25" customHeight="1" x14ac:dyDescent="0.6">
      <c r="B9" s="125" t="s">
        <v>34</v>
      </c>
      <c r="D9" s="125" t="s">
        <v>35</v>
      </c>
      <c r="F9" s="125" t="s">
        <v>36</v>
      </c>
      <c r="H9" s="125" t="s">
        <v>35</v>
      </c>
      <c r="J9" s="125" t="s">
        <v>36</v>
      </c>
    </row>
    <row r="10" spans="2:26" s="4" customFormat="1" ht="21.75" customHeight="1" x14ac:dyDescent="0.55000000000000004">
      <c r="B10" s="27" t="s">
        <v>66</v>
      </c>
      <c r="D10" s="52">
        <v>5712295083</v>
      </c>
      <c r="E10" s="6"/>
      <c r="F10" s="10"/>
      <c r="G10" s="6"/>
      <c r="H10" s="52">
        <v>11424590166</v>
      </c>
      <c r="I10" s="6"/>
      <c r="J10" s="90"/>
    </row>
    <row r="11" spans="2:26" s="4" customFormat="1" ht="21.75" customHeight="1" x14ac:dyDescent="0.55000000000000004">
      <c r="B11" s="4" t="s">
        <v>67</v>
      </c>
      <c r="D11" s="53">
        <v>1726027396</v>
      </c>
      <c r="E11" s="6"/>
      <c r="F11" s="6"/>
      <c r="G11" s="6"/>
      <c r="H11" s="53">
        <v>3452054792</v>
      </c>
      <c r="I11" s="6"/>
      <c r="J11" s="91"/>
    </row>
    <row r="12" spans="2:26" s="4" customFormat="1" ht="21.75" customHeight="1" x14ac:dyDescent="0.55000000000000004">
      <c r="B12" s="4" t="s">
        <v>76</v>
      </c>
      <c r="D12" s="53">
        <v>1094054793</v>
      </c>
      <c r="E12" s="6"/>
      <c r="F12" s="6"/>
      <c r="G12" s="6"/>
      <c r="H12" s="53">
        <v>2188109586</v>
      </c>
      <c r="I12" s="6"/>
      <c r="J12" s="91"/>
    </row>
    <row r="13" spans="2:26" s="4" customFormat="1" ht="21.75" customHeight="1" x14ac:dyDescent="0.55000000000000004">
      <c r="B13" s="4" t="s">
        <v>68</v>
      </c>
      <c r="D13" s="53">
        <v>863013697</v>
      </c>
      <c r="E13" s="6"/>
      <c r="F13" s="6"/>
      <c r="G13" s="6"/>
      <c r="H13" s="53">
        <v>1726027394</v>
      </c>
      <c r="I13" s="6"/>
      <c r="J13" s="91"/>
    </row>
    <row r="14" spans="2:26" s="4" customFormat="1" ht="21.75" customHeight="1" x14ac:dyDescent="0.55000000000000004">
      <c r="B14" s="4" t="s">
        <v>69</v>
      </c>
      <c r="D14" s="53">
        <v>11523808</v>
      </c>
      <c r="E14" s="6"/>
      <c r="F14" s="6"/>
      <c r="G14" s="6"/>
      <c r="H14" s="53">
        <v>24977985</v>
      </c>
      <c r="I14" s="6"/>
      <c r="J14" s="91"/>
    </row>
    <row r="15" spans="2:26" s="4" customFormat="1" ht="21.75" customHeight="1" x14ac:dyDescent="0.55000000000000004">
      <c r="B15" s="4" t="s">
        <v>73</v>
      </c>
      <c r="D15" s="53">
        <v>21645</v>
      </c>
      <c r="E15" s="6"/>
      <c r="F15" s="6"/>
      <c r="G15" s="6"/>
      <c r="H15" s="53">
        <v>47223</v>
      </c>
      <c r="I15" s="6"/>
      <c r="J15" s="91"/>
    </row>
    <row r="16" spans="2:26" s="4" customFormat="1" ht="21.75" customHeight="1" x14ac:dyDescent="0.55000000000000004">
      <c r="B16" s="4" t="s">
        <v>71</v>
      </c>
      <c r="D16" s="53">
        <v>14325</v>
      </c>
      <c r="E16" s="6"/>
      <c r="F16" s="6"/>
      <c r="G16" s="6"/>
      <c r="H16" s="53">
        <v>28650</v>
      </c>
      <c r="I16" s="6"/>
      <c r="J16" s="91"/>
    </row>
    <row r="17" spans="2:10" s="4" customFormat="1" ht="21.75" customHeight="1" x14ac:dyDescent="0.55000000000000004">
      <c r="B17" s="4" t="s">
        <v>70</v>
      </c>
      <c r="D17" s="53">
        <v>10287</v>
      </c>
      <c r="E17" s="6"/>
      <c r="F17" s="6"/>
      <c r="G17" s="6"/>
      <c r="H17" s="53">
        <v>20532</v>
      </c>
      <c r="I17" s="6"/>
      <c r="J17" s="91"/>
    </row>
    <row r="18" spans="2:10" s="4" customFormat="1" ht="21.75" customHeight="1" x14ac:dyDescent="0.55000000000000004">
      <c r="B18" s="4" t="s">
        <v>72</v>
      </c>
      <c r="D18" s="53">
        <v>12375</v>
      </c>
      <c r="E18" s="6"/>
      <c r="F18" s="6"/>
      <c r="G18" s="6"/>
      <c r="H18" s="53">
        <v>17306</v>
      </c>
      <c r="I18" s="6"/>
      <c r="J18" s="91"/>
    </row>
    <row r="19" spans="2:10" s="4" customFormat="1" ht="21.75" customHeight="1" x14ac:dyDescent="0.55000000000000004">
      <c r="D19" s="53"/>
      <c r="E19" s="6"/>
      <c r="F19" s="6"/>
      <c r="G19" s="6"/>
      <c r="H19" s="53"/>
      <c r="I19" s="6"/>
      <c r="J19" s="91"/>
    </row>
    <row r="20" spans="2:10" ht="21.75" customHeight="1" thickBot="1" x14ac:dyDescent="0.6">
      <c r="B20" s="124" t="s">
        <v>39</v>
      </c>
      <c r="C20" s="124"/>
      <c r="D20" s="54">
        <f>SUM(D10:D19)</f>
        <v>9406973409</v>
      </c>
      <c r="E20" s="55"/>
      <c r="F20" s="56"/>
      <c r="G20" s="55"/>
      <c r="H20" s="54">
        <f>SUM(H10:H19)</f>
        <v>18815873634</v>
      </c>
      <c r="I20" s="55"/>
      <c r="J20" s="56"/>
    </row>
    <row r="21" spans="2:10" ht="81.75" customHeight="1" thickTop="1" x14ac:dyDescent="0.55000000000000004"/>
    <row r="22" spans="2:10" ht="30" x14ac:dyDescent="0.75">
      <c r="D22" s="31">
        <v>7</v>
      </c>
    </row>
  </sheetData>
  <sortState ref="B10:J19">
    <sortCondition descending="1" ref="H10:H19"/>
  </sortState>
  <mergeCells count="13">
    <mergeCell ref="B2:J2"/>
    <mergeCell ref="B3:J3"/>
    <mergeCell ref="B4:J4"/>
    <mergeCell ref="B20:C20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7"/>
  <sheetViews>
    <sheetView rightToLeft="1" view="pageBreakPreview" zoomScaleNormal="100" zoomScaleSheetLayoutView="100" workbookViewId="0">
      <selection activeCell="F10" sqref="F10"/>
    </sheetView>
  </sheetViews>
  <sheetFormatPr defaultColWidth="9.125" defaultRowHeight="21" x14ac:dyDescent="0.55000000000000004"/>
  <cols>
    <col min="1" max="1" width="2.625" style="2" customWidth="1"/>
    <col min="2" max="2" width="47.875" style="2" bestFit="1" customWidth="1"/>
    <col min="3" max="3" width="1" style="2" customWidth="1"/>
    <col min="4" max="4" width="17.875" style="2" bestFit="1" customWidth="1"/>
    <col min="5" max="5" width="1" style="2" customWidth="1"/>
    <col min="6" max="6" width="23.875" style="2" customWidth="1"/>
    <col min="7" max="8" width="1" style="2" customWidth="1"/>
    <col min="9" max="9" width="9.125" style="2" customWidth="1"/>
    <col min="10" max="16384" width="9.125" style="2"/>
  </cols>
  <sheetData>
    <row r="2" spans="2:27" ht="30" x14ac:dyDescent="0.55000000000000004">
      <c r="B2" s="99" t="s">
        <v>48</v>
      </c>
      <c r="C2" s="99"/>
      <c r="D2" s="99"/>
      <c r="E2" s="99"/>
      <c r="F2" s="99"/>
      <c r="G2" s="99"/>
    </row>
    <row r="3" spans="2:27" ht="30" x14ac:dyDescent="0.55000000000000004">
      <c r="B3" s="99" t="s">
        <v>24</v>
      </c>
      <c r="C3" s="99"/>
      <c r="D3" s="99"/>
      <c r="E3" s="99"/>
      <c r="F3" s="99"/>
      <c r="G3" s="99"/>
    </row>
    <row r="4" spans="2:27" ht="30" x14ac:dyDescent="0.55000000000000004">
      <c r="B4" s="99" t="s">
        <v>82</v>
      </c>
      <c r="C4" s="99"/>
      <c r="D4" s="99"/>
      <c r="E4" s="99"/>
      <c r="F4" s="99"/>
      <c r="G4" s="99"/>
    </row>
    <row r="5" spans="2:27" ht="64.5" customHeight="1" x14ac:dyDescent="0.55000000000000004"/>
    <row r="6" spans="2:27" ht="30" x14ac:dyDescent="0.55000000000000004">
      <c r="B6" s="12" t="s">
        <v>62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2:27" ht="30" x14ac:dyDescent="0.55000000000000004">
      <c r="B7" s="12"/>
      <c r="D7" s="127" t="s">
        <v>26</v>
      </c>
      <c r="E7" s="11"/>
      <c r="F7" s="93" t="s">
        <v>65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2:27" s="4" customFormat="1" ht="23.25" customHeight="1" x14ac:dyDescent="0.6">
      <c r="B8" s="127" t="s">
        <v>63</v>
      </c>
      <c r="C8" s="84"/>
      <c r="D8" s="128"/>
      <c r="E8" s="84"/>
      <c r="F8" s="86" t="s">
        <v>83</v>
      </c>
      <c r="G8" s="23"/>
    </row>
    <row r="9" spans="2:27" s="4" customFormat="1" ht="30" x14ac:dyDescent="0.55000000000000004">
      <c r="B9" s="128" t="s">
        <v>63</v>
      </c>
      <c r="C9" s="84"/>
      <c r="D9" s="86" t="s">
        <v>21</v>
      </c>
      <c r="E9" s="87"/>
      <c r="F9" s="86" t="s">
        <v>21</v>
      </c>
      <c r="G9" s="6"/>
    </row>
    <row r="10" spans="2:27" s="4" customFormat="1" x14ac:dyDescent="0.55000000000000004">
      <c r="B10" s="4" t="s">
        <v>64</v>
      </c>
      <c r="D10" s="85"/>
      <c r="E10" s="85"/>
      <c r="F10" s="85">
        <v>25625349</v>
      </c>
      <c r="G10" s="6"/>
    </row>
    <row r="11" spans="2:27" s="4" customFormat="1" ht="12" customHeight="1" x14ac:dyDescent="0.55000000000000004">
      <c r="D11" s="85"/>
      <c r="E11" s="85"/>
      <c r="F11" s="85"/>
      <c r="G11" s="6"/>
    </row>
    <row r="12" spans="2:27" ht="24.75" thickBot="1" x14ac:dyDescent="0.65">
      <c r="B12" s="16" t="s">
        <v>39</v>
      </c>
      <c r="D12" s="88">
        <f>SUM(D10:D11)</f>
        <v>0</v>
      </c>
      <c r="E12" s="88"/>
      <c r="F12" s="88">
        <f>SUM(F10:F11)</f>
        <v>25625349</v>
      </c>
      <c r="G12" s="35"/>
    </row>
    <row r="13" spans="2:27" ht="21.75" thickTop="1" x14ac:dyDescent="0.55000000000000004">
      <c r="D13" s="3"/>
    </row>
    <row r="17" spans="1:6" ht="27" customHeight="1" x14ac:dyDescent="0.75">
      <c r="A17" s="120">
        <v>8</v>
      </c>
      <c r="B17" s="120"/>
      <c r="C17" s="120"/>
      <c r="D17" s="120"/>
      <c r="E17" s="120"/>
      <c r="F17" s="120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Almas</cp:lastModifiedBy>
  <cp:lastPrinted>2024-11-24T12:49:28Z</cp:lastPrinted>
  <dcterms:created xsi:type="dcterms:W3CDTF">2021-12-28T12:49:50Z</dcterms:created>
  <dcterms:modified xsi:type="dcterms:W3CDTF">2025-02-25T14:04:16Z</dcterms:modified>
</cp:coreProperties>
</file>