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3\بهمن\سپهر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H20" i="7" l="1"/>
  <c r="D9" i="15" s="1"/>
  <c r="F20" i="7"/>
  <c r="I18" i="1"/>
  <c r="G18" i="1"/>
  <c r="W12" i="1"/>
  <c r="Y12" i="1" s="1"/>
  <c r="D23" i="6"/>
  <c r="F23" i="6"/>
  <c r="H23" i="6"/>
  <c r="J23" i="6"/>
  <c r="W11" i="1"/>
  <c r="Y11" i="1" s="1"/>
  <c r="M18" i="1"/>
  <c r="N20" i="7"/>
  <c r="J9" i="15" s="1"/>
  <c r="L20" i="7"/>
  <c r="J20" i="7"/>
  <c r="D20" i="7"/>
  <c r="H20" i="13"/>
  <c r="D20" i="13"/>
  <c r="W18" i="1" l="1"/>
  <c r="Y18" i="1"/>
  <c r="F12" i="18"/>
  <c r="J10" i="15" s="1"/>
  <c r="D12" i="18"/>
  <c r="D10" i="15" s="1"/>
  <c r="D14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E13" i="16"/>
  <c r="K18" i="1"/>
  <c r="O18" i="1"/>
  <c r="Q18" i="1"/>
  <c r="S18" i="1"/>
  <c r="U18" i="1"/>
  <c r="E17" i="16" l="1"/>
  <c r="J14" i="15"/>
  <c r="O14" i="16" l="1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F9" i="15"/>
  <c r="G17" i="16"/>
  <c r="M14" i="16"/>
  <c r="M17" i="16" s="1"/>
  <c r="K17" i="16"/>
  <c r="I17" i="16"/>
  <c r="AA15" i="1" l="1"/>
  <c r="AA13" i="1"/>
  <c r="AA14" i="1"/>
  <c r="AA16" i="1"/>
  <c r="AA12" i="1"/>
  <c r="L11" i="6"/>
  <c r="AA11" i="1"/>
  <c r="L21" i="6"/>
  <c r="Q14" i="16"/>
  <c r="L12" i="6"/>
  <c r="L16" i="6"/>
  <c r="L20" i="6"/>
  <c r="L13" i="6"/>
  <c r="L17" i="6"/>
  <c r="L15" i="6"/>
  <c r="L19" i="6"/>
  <c r="L14" i="6"/>
  <c r="L18" i="6"/>
  <c r="H12" i="15"/>
  <c r="H11" i="15"/>
  <c r="AF15" i="5"/>
  <c r="F14" i="15"/>
  <c r="H9" i="15"/>
  <c r="Q17" i="16"/>
  <c r="Q16" i="16"/>
  <c r="Q15" i="16"/>
  <c r="Q13" i="16"/>
  <c r="L23" i="6" l="1"/>
  <c r="H14" i="15"/>
  <c r="AA18" i="1"/>
</calcChain>
</file>

<file path=xl/sharedStrings.xml><?xml version="1.0" encoding="utf-8"?>
<sst xmlns="http://schemas.openxmlformats.org/spreadsheetml/2006/main" count="281" uniqueCount="84">
  <si>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</si>
  <si>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</si>
  <si>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</si>
  <si>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</si>
  <si>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</si>
  <si>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</si>
  <si>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</si>
  <si>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</si>
  <si>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</si>
  <si>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</si>
  <si>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</si>
  <si>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</si>
  <si>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</si>
  <si>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</si>
  <si>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</si>
  <si>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</si>
  <si>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</si>
  <si>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</si>
  <si>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</si>
  <si>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</si>
  <si>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</si>
  <si>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</si>
  <si>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</si>
  <si>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</si>
  <si>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</si>
  <si>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</si>
  <si>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</si>
  <si>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</si>
  <si>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</si>
  <si>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</si>
  <si>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</si>
  <si>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</si>
  <si>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</si>
  <si>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</si>
  <si>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</si>
  <si>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</si>
  <si>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</si>
  <si>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</si>
  <si>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</si>
  <si>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</si>
  <si>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</si>
  <si>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</si>
  <si>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</si>
  <si>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</si>
  <si>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</si>
  <si>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</si>
  <si>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</si>
  <si>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</si>
  <si>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</si>
  <si>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</si>
  <si>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</si>
  <si>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</si>
  <si>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</si>
  <si>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</si>
  <si>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</si>
  <si>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</si>
  <si>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</si>
  <si>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</si>
  <si>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</si>
  <si>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</si>
  <si>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</si>
  <si>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</si>
  <si>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</si>
  <si>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</si>
  <si>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</si>
  <si>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</si>
  <si>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سپرده بلند مدت موسسه اعتباری ملل نارمک 026660345000000702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</si>
  <si>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</si>
  <si>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</si>
  <si>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</si>
  <si>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</si>
  <si>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</si>
  <si>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</si>
  <si>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</si>
  <si>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</si>
  <si>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</si>
  <si>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211.303.16438600.1</t>
  </si>
  <si>
    <t>شرکت توسعه ارتباطات هوشمند تبیان</t>
  </si>
  <si>
    <t xml:space="preserve">سپهرینو </t>
  </si>
  <si>
    <t xml:space="preserve"> 1403/10/30</t>
  </si>
  <si>
    <t>برای ماه منتهی به 1403/11/30</t>
  </si>
  <si>
    <t xml:space="preserve"> 1403/11/30</t>
  </si>
  <si>
    <t>برای ماه منتهی به  1403/11/30</t>
  </si>
  <si>
    <t>1403/11/30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</si>
</sst>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6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164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228600</xdr:colOff>
      <xdr:row>61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574575" y="0"/>
          <a:ext cx="9144000" cy="1165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tabSelected="1" view="pageBreakPreview" topLeftCell="A4" zoomScaleNormal="100" zoomScaleSheetLayoutView="100" workbookViewId="0">
      <selection activeCell="S22" sqref="S22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1"/>
  <sheetViews>
    <sheetView rightToLeft="1" view="pageBreakPreview" zoomScale="85" zoomScaleNormal="85" zoomScaleSheetLayoutView="85" workbookViewId="0">
      <selection activeCell="Q17" sqref="Q17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7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 x14ac:dyDescent="0.55000000000000004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 x14ac:dyDescent="0.55000000000000004">
      <c r="C4" s="99" t="s">
        <v>80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 x14ac:dyDescent="0.25">
      <c r="C9" s="100" t="s">
        <v>44</v>
      </c>
      <c r="D9" s="100" t="s">
        <v>79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81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 x14ac:dyDescent="0.25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 x14ac:dyDescent="0.25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 x14ac:dyDescent="0.55000000000000004">
      <c r="C12" s="24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60</v>
      </c>
      <c r="E13" s="3">
        <f>'سهام پروژه'!G18</f>
        <v>370000000000</v>
      </c>
      <c r="G13" s="3">
        <f>'سهام پروژه'!I18</f>
        <v>370000000000</v>
      </c>
      <c r="I13" s="3">
        <f>'سهام پروژه'!M18</f>
        <v>0</v>
      </c>
      <c r="K13" s="3">
        <f>'سهام پروژه'!Q18</f>
        <v>0</v>
      </c>
      <c r="M13" s="3">
        <f>'سهام پروژه'!W18</f>
        <v>370000000000</v>
      </c>
      <c r="O13" s="3">
        <f>'سهام پروژه'!Y18</f>
        <v>370000000000</v>
      </c>
      <c r="Q13" s="8">
        <f>O13/$O$17</f>
        <v>0.48025617956507682</v>
      </c>
    </row>
    <row r="14" spans="3:17" x14ac:dyDescent="0.55000000000000004">
      <c r="C14" s="2" t="s">
        <v>47</v>
      </c>
      <c r="E14" s="3">
        <f>سپرده!D23</f>
        <v>389099619080</v>
      </c>
      <c r="G14" s="3">
        <f>E14</f>
        <v>389099619080</v>
      </c>
      <c r="I14" s="3">
        <f>سپرده!F23</f>
        <v>11806998409</v>
      </c>
      <c r="K14" s="3">
        <f>سپرده!H23</f>
        <v>484464181</v>
      </c>
      <c r="M14" s="3">
        <f>سپرده!J23</f>
        <v>400422153308</v>
      </c>
      <c r="O14" s="3">
        <f>سپرده!J23</f>
        <v>400422153308</v>
      </c>
      <c r="Q14" s="8">
        <f>O14/$O$17</f>
        <v>0.51974382043492318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39</v>
      </c>
      <c r="D17" s="3"/>
      <c r="E17" s="9">
        <f>SUM(E12:E16)</f>
        <v>759099619080</v>
      </c>
      <c r="F17" s="3"/>
      <c r="G17" s="9">
        <f>SUM(G12:G16)</f>
        <v>759099619080</v>
      </c>
      <c r="H17" s="3"/>
      <c r="I17" s="9">
        <f>SUM(I12:I16)</f>
        <v>11806998409</v>
      </c>
      <c r="J17" s="3"/>
      <c r="K17" s="9">
        <f>SUM(K12:K16)</f>
        <v>484464181</v>
      </c>
      <c r="L17" s="3"/>
      <c r="M17" s="9">
        <f>SUM(M12:M16)</f>
        <v>770422153308</v>
      </c>
      <c r="N17" s="3"/>
      <c r="O17" s="9">
        <f>SUM(O12:O16)</f>
        <v>770422153308</v>
      </c>
      <c r="P17" s="3"/>
      <c r="Q17" s="17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 x14ac:dyDescent="0.75">
      <c r="I21" s="28">
        <v>1</v>
      </c>
    </row>
  </sheetData>
  <sortState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50" zoomScaleNormal="50" zoomScaleSheetLayoutView="50" workbookViewId="0">
      <selection activeCell="V23" sqref="V23"/>
    </sheetView>
  </sheetViews>
  <sheetFormatPr defaultColWidth="9.125" defaultRowHeight="33" x14ac:dyDescent="0.8"/>
  <cols>
    <col min="1" max="1" width="2.625" style="30" customWidth="1"/>
    <col min="2" max="2" width="1.25" style="30" customWidth="1"/>
    <col min="3" max="3" width="53.125" style="30" bestFit="1" customWidth="1"/>
    <col min="4" max="4" width="1" style="30" customWidth="1"/>
    <col min="5" max="5" width="9" style="30" bestFit="1" customWidth="1"/>
    <col min="6" max="6" width="3.625" style="30" bestFit="1" customWidth="1"/>
    <col min="7" max="7" width="27" style="30" bestFit="1" customWidth="1"/>
    <col min="8" max="8" width="3.625" style="30" bestFit="1" customWidth="1"/>
    <col min="9" max="9" width="29" style="30" bestFit="1" customWidth="1"/>
    <col min="10" max="10" width="3.625" style="30" bestFit="1" customWidth="1"/>
    <col min="11" max="11" width="9" style="30" bestFit="1" customWidth="1"/>
    <col min="12" max="12" width="3.625" style="30" bestFit="1" customWidth="1"/>
    <col min="13" max="13" width="27" style="30" bestFit="1" customWidth="1"/>
    <col min="14" max="14" width="3.625" style="30" bestFit="1" customWidth="1"/>
    <col min="15" max="15" width="9" style="30" bestFit="1" customWidth="1"/>
    <col min="16" max="16" width="3.375" style="30" bestFit="1" customWidth="1"/>
    <col min="17" max="17" width="27" style="30" bestFit="1" customWidth="1"/>
    <col min="18" max="18" width="3.625" style="30" bestFit="1" customWidth="1"/>
    <col min="19" max="19" width="9" style="30" bestFit="1" customWidth="1"/>
    <col min="20" max="20" width="3.625" style="30" bestFit="1" customWidth="1"/>
    <col min="21" max="21" width="16.25" style="30" bestFit="1" customWidth="1"/>
    <col min="22" max="22" width="3.625" style="30" bestFit="1" customWidth="1"/>
    <col min="23" max="23" width="27" style="30" bestFit="1" customWidth="1"/>
    <col min="24" max="24" width="3.625" style="30" bestFit="1" customWidth="1"/>
    <col min="25" max="25" width="29" style="30" bestFit="1" customWidth="1"/>
    <col min="26" max="26" width="3.625" style="30" bestFit="1" customWidth="1"/>
    <col min="27" max="27" width="20.125" style="48" customWidth="1"/>
    <col min="28" max="28" width="1" style="30" customWidth="1"/>
    <col min="29" max="29" width="9.125" style="30" customWidth="1"/>
    <col min="30" max="16384" width="9.125" style="30"/>
  </cols>
  <sheetData>
    <row r="2" spans="3:27" ht="46.5" x14ac:dyDescent="0.8">
      <c r="C2" s="109" t="s">
        <v>48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3:27" ht="46.5" x14ac:dyDescent="0.8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4" spans="3:27" ht="46.5" x14ac:dyDescent="0.8">
      <c r="C4" s="109" t="s">
        <v>82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3:27" ht="147" customHeight="1" x14ac:dyDescent="0.8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 x14ac:dyDescent="0.8">
      <c r="C6" s="108" t="s">
        <v>51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8" spans="3:27" s="41" customFormat="1" ht="34.5" customHeight="1" x14ac:dyDescent="0.25">
      <c r="C8" s="104" t="s">
        <v>1</v>
      </c>
      <c r="E8" s="107" t="s">
        <v>79</v>
      </c>
      <c r="F8" s="107" t="s">
        <v>2</v>
      </c>
      <c r="G8" s="107" t="s">
        <v>2</v>
      </c>
      <c r="H8" s="107" t="s">
        <v>2</v>
      </c>
      <c r="I8" s="107" t="s">
        <v>2</v>
      </c>
      <c r="J8" s="110"/>
      <c r="K8" s="107" t="s">
        <v>3</v>
      </c>
      <c r="L8" s="107" t="s">
        <v>3</v>
      </c>
      <c r="M8" s="107" t="s">
        <v>3</v>
      </c>
      <c r="N8" s="107" t="s">
        <v>3</v>
      </c>
      <c r="O8" s="107" t="s">
        <v>3</v>
      </c>
      <c r="P8" s="107" t="s">
        <v>3</v>
      </c>
      <c r="Q8" s="107" t="s">
        <v>3</v>
      </c>
      <c r="R8" s="110"/>
      <c r="S8" s="107" t="s">
        <v>81</v>
      </c>
      <c r="T8" s="107" t="s">
        <v>4</v>
      </c>
      <c r="U8" s="107" t="s">
        <v>4</v>
      </c>
      <c r="V8" s="107" t="s">
        <v>4</v>
      </c>
      <c r="W8" s="107" t="s">
        <v>4</v>
      </c>
      <c r="X8" s="107" t="s">
        <v>4</v>
      </c>
      <c r="Y8" s="107" t="s">
        <v>4</v>
      </c>
      <c r="Z8" s="107" t="s">
        <v>4</v>
      </c>
      <c r="AA8" s="107" t="s">
        <v>4</v>
      </c>
    </row>
    <row r="9" spans="3:27" s="41" customFormat="1" ht="44.25" customHeight="1" x14ac:dyDescent="0.25">
      <c r="C9" s="104" t="s">
        <v>1</v>
      </c>
      <c r="D9" s="110"/>
      <c r="E9" s="105" t="s">
        <v>5</v>
      </c>
      <c r="F9" s="111"/>
      <c r="G9" s="105" t="s">
        <v>6</v>
      </c>
      <c r="H9" s="42"/>
      <c r="I9" s="105" t="s">
        <v>7</v>
      </c>
      <c r="J9" s="110"/>
      <c r="K9" s="105" t="s">
        <v>8</v>
      </c>
      <c r="L9" s="105" t="s">
        <v>8</v>
      </c>
      <c r="M9" s="105" t="s">
        <v>8</v>
      </c>
      <c r="N9" s="42"/>
      <c r="O9" s="105" t="s">
        <v>9</v>
      </c>
      <c r="P9" s="105" t="s">
        <v>9</v>
      </c>
      <c r="Q9" s="105" t="s">
        <v>9</v>
      </c>
      <c r="R9" s="110"/>
      <c r="S9" s="105" t="s">
        <v>5</v>
      </c>
      <c r="T9" s="111"/>
      <c r="U9" s="105" t="s">
        <v>10</v>
      </c>
      <c r="V9" s="111"/>
      <c r="W9" s="105" t="s">
        <v>6</v>
      </c>
      <c r="X9" s="111"/>
      <c r="Y9" s="105" t="s">
        <v>7</v>
      </c>
      <c r="Z9" s="110"/>
      <c r="AA9" s="105" t="s">
        <v>11</v>
      </c>
    </row>
    <row r="10" spans="3:27" s="41" customFormat="1" ht="54" customHeight="1" x14ac:dyDescent="0.25">
      <c r="C10" s="104" t="s">
        <v>1</v>
      </c>
      <c r="D10" s="110"/>
      <c r="E10" s="106" t="s">
        <v>5</v>
      </c>
      <c r="F10" s="112"/>
      <c r="G10" s="106" t="s">
        <v>6</v>
      </c>
      <c r="H10" s="43"/>
      <c r="I10" s="106" t="s">
        <v>7</v>
      </c>
      <c r="J10" s="110"/>
      <c r="K10" s="106" t="s">
        <v>5</v>
      </c>
      <c r="L10" s="43"/>
      <c r="M10" s="106" t="s">
        <v>6</v>
      </c>
      <c r="N10" s="43"/>
      <c r="O10" s="106" t="s">
        <v>5</v>
      </c>
      <c r="P10" s="43"/>
      <c r="Q10" s="106" t="s">
        <v>12</v>
      </c>
      <c r="R10" s="110"/>
      <c r="S10" s="106" t="s">
        <v>5</v>
      </c>
      <c r="T10" s="112"/>
      <c r="U10" s="106" t="s">
        <v>10</v>
      </c>
      <c r="V10" s="112"/>
      <c r="W10" s="106" t="s">
        <v>6</v>
      </c>
      <c r="X10" s="112"/>
      <c r="Y10" s="106" t="s">
        <v>7</v>
      </c>
      <c r="Z10" s="110"/>
      <c r="AA10" s="106" t="s">
        <v>11</v>
      </c>
    </row>
    <row r="11" spans="3:27" x14ac:dyDescent="0.8">
      <c r="C11" s="44" t="s">
        <v>54</v>
      </c>
      <c r="E11" s="45"/>
      <c r="G11" s="45">
        <v>150000000000</v>
      </c>
      <c r="I11" s="45">
        <v>150000000000</v>
      </c>
      <c r="K11" s="45"/>
      <c r="M11" s="45"/>
      <c r="O11" s="45"/>
      <c r="Q11" s="45"/>
      <c r="S11" s="45"/>
      <c r="U11" s="45"/>
      <c r="W11" s="45">
        <f>M11+G11</f>
        <v>150000000000</v>
      </c>
      <c r="Y11" s="45">
        <f>W11</f>
        <v>150000000000</v>
      </c>
      <c r="AA11" s="46">
        <f>Y11/'سرمایه گذاری ها'!$O$17</f>
        <v>0.19469845117503115</v>
      </c>
    </row>
    <row r="12" spans="3:27" x14ac:dyDescent="0.8">
      <c r="C12" s="30" t="s">
        <v>77</v>
      </c>
      <c r="E12" s="45"/>
      <c r="G12" s="45">
        <v>100000000000</v>
      </c>
      <c r="I12" s="45">
        <v>100000000000</v>
      </c>
      <c r="K12" s="45"/>
      <c r="M12" s="45"/>
      <c r="O12" s="45"/>
      <c r="Q12" s="45"/>
      <c r="S12" s="45"/>
      <c r="U12" s="45"/>
      <c r="W12" s="45">
        <f>M12+G12</f>
        <v>100000000000</v>
      </c>
      <c r="Y12" s="45">
        <f>W12</f>
        <v>100000000000</v>
      </c>
      <c r="AA12" s="46">
        <f>Y12/'سرمایه گذاری ها'!$O$17</f>
        <v>0.12979896745002076</v>
      </c>
    </row>
    <row r="13" spans="3:27" x14ac:dyDescent="0.8">
      <c r="C13" s="30" t="s">
        <v>50</v>
      </c>
      <c r="E13" s="45"/>
      <c r="G13" s="45">
        <v>80000000000</v>
      </c>
      <c r="I13" s="45">
        <v>80000000000</v>
      </c>
      <c r="K13" s="45"/>
      <c r="M13" s="45"/>
      <c r="O13" s="45"/>
      <c r="Q13" s="45"/>
      <c r="S13" s="45"/>
      <c r="U13" s="45"/>
      <c r="W13" s="45">
        <v>80000000000</v>
      </c>
      <c r="Y13" s="45">
        <v>80000000000</v>
      </c>
      <c r="AA13" s="46">
        <f>Y13/'سرمایه گذاری ها'!$O$17</f>
        <v>0.10383917396001661</v>
      </c>
    </row>
    <row r="14" spans="3:27" x14ac:dyDescent="0.8">
      <c r="C14" s="30" t="s">
        <v>61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2.5959793490004154E-2</v>
      </c>
    </row>
    <row r="15" spans="3:27" x14ac:dyDescent="0.8">
      <c r="C15" s="30" t="s">
        <v>78</v>
      </c>
      <c r="G15" s="45">
        <v>20000000000</v>
      </c>
      <c r="I15" s="45">
        <v>20000000000</v>
      </c>
      <c r="M15" s="45"/>
      <c r="N15" s="45"/>
      <c r="O15" s="45"/>
      <c r="P15" s="45"/>
      <c r="Q15" s="45"/>
      <c r="W15" s="45">
        <v>20000000000</v>
      </c>
      <c r="X15" s="45"/>
      <c r="Y15" s="45">
        <v>20000000000</v>
      </c>
      <c r="AA15" s="46">
        <f>Y15/'سرمایه گذاری ها'!$O$17</f>
        <v>2.5959793490004154E-2</v>
      </c>
    </row>
    <row r="16" spans="3:27" hidden="1" x14ac:dyDescent="0.8">
      <c r="C16" s="30" t="s">
        <v>52</v>
      </c>
      <c r="E16" s="45"/>
      <c r="G16" s="45">
        <v>0</v>
      </c>
      <c r="I16" s="45">
        <v>0</v>
      </c>
      <c r="K16" s="45"/>
      <c r="M16" s="45"/>
      <c r="O16" s="45"/>
      <c r="Q16" s="45"/>
      <c r="S16" s="45"/>
      <c r="U16" s="45"/>
      <c r="W16" s="45">
        <v>0</v>
      </c>
      <c r="Y16" s="45">
        <v>0</v>
      </c>
      <c r="AA16" s="46">
        <f>Y16/'سرمایه گذاری ها'!$O$17</f>
        <v>0</v>
      </c>
    </row>
    <row r="17" spans="3:27" ht="18" customHeight="1" x14ac:dyDescent="0.8">
      <c r="E17" s="45"/>
      <c r="G17" s="45"/>
      <c r="I17" s="45"/>
      <c r="K17" s="45"/>
      <c r="M17" s="45"/>
      <c r="O17" s="45"/>
      <c r="Q17" s="45"/>
      <c r="S17" s="45"/>
      <c r="U17" s="45"/>
      <c r="W17" s="45"/>
      <c r="Y17" s="45"/>
      <c r="AA17" s="46"/>
    </row>
    <row r="18" spans="3:27" ht="33.75" thickBot="1" x14ac:dyDescent="0.85">
      <c r="C18" s="30" t="s">
        <v>39</v>
      </c>
      <c r="E18" s="47"/>
      <c r="F18" s="45"/>
      <c r="G18" s="47">
        <f>SUM(G11:G17)</f>
        <v>370000000000</v>
      </c>
      <c r="H18" s="47"/>
      <c r="I18" s="47">
        <f>SUM(I11:I17)</f>
        <v>370000000000</v>
      </c>
      <c r="J18" s="45"/>
      <c r="K18" s="47">
        <f>SUM(K11:K15)</f>
        <v>0</v>
      </c>
      <c r="L18" s="47"/>
      <c r="M18" s="47">
        <f>SUM(M11:M15)</f>
        <v>0</v>
      </c>
      <c r="N18" s="47"/>
      <c r="O18" s="47">
        <f>SUM(O11:O15)</f>
        <v>0</v>
      </c>
      <c r="P18" s="47"/>
      <c r="Q18" s="47">
        <f>SUM(Q11:Q15)</f>
        <v>0</v>
      </c>
      <c r="R18" s="45"/>
      <c r="S18" s="47">
        <f>SUM(S11:S15)</f>
        <v>0</v>
      </c>
      <c r="T18" s="47"/>
      <c r="U18" s="47">
        <f>SUM(U11:U15)</f>
        <v>0</v>
      </c>
      <c r="V18" s="47"/>
      <c r="W18" s="47">
        <f>SUM(W11:W16)</f>
        <v>370000000000</v>
      </c>
      <c r="X18" s="47"/>
      <c r="Y18" s="47">
        <f>SUM(Y11:Y16)</f>
        <v>370000000000</v>
      </c>
      <c r="Z18" s="45"/>
      <c r="AA18" s="49">
        <f>SUM(AA11:AA15)</f>
        <v>0.48025617956507682</v>
      </c>
    </row>
    <row r="19" spans="3:27" ht="63.75" customHeight="1" thickTop="1" x14ac:dyDescent="0.8"/>
    <row r="20" spans="3:27" ht="30.75" customHeight="1" x14ac:dyDescent="0.95">
      <c r="O20" s="62">
        <v>2</v>
      </c>
    </row>
  </sheetData>
  <sortState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15" t="s">
        <v>48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</row>
    <row r="3" spans="2:32" ht="39" x14ac:dyDescent="0.6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</row>
    <row r="4" spans="2:32" ht="39" x14ac:dyDescent="0.6">
      <c r="B4" s="115" t="s">
        <v>82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</row>
    <row r="5" spans="2:32" ht="39" x14ac:dyDescent="0.6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 x14ac:dyDescent="0.6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3" t="s">
        <v>55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</row>
    <row r="10" spans="2:32" s="13" customFormat="1" ht="33" customHeight="1" x14ac:dyDescent="0.95">
      <c r="B10" s="107" t="s">
        <v>16</v>
      </c>
      <c r="C10" s="107" t="s">
        <v>16</v>
      </c>
      <c r="D10" s="107" t="s">
        <v>16</v>
      </c>
      <c r="E10" s="107" t="s">
        <v>16</v>
      </c>
      <c r="F10" s="107" t="s">
        <v>16</v>
      </c>
      <c r="G10" s="107" t="s">
        <v>16</v>
      </c>
      <c r="H10" s="107" t="s">
        <v>16</v>
      </c>
      <c r="I10" s="107" t="s">
        <v>16</v>
      </c>
      <c r="J10" s="107" t="s">
        <v>16</v>
      </c>
      <c r="K10" s="75"/>
      <c r="L10" s="107" t="s">
        <v>79</v>
      </c>
      <c r="M10" s="107" t="s">
        <v>2</v>
      </c>
      <c r="N10" s="107" t="s">
        <v>2</v>
      </c>
      <c r="O10" s="107" t="s">
        <v>2</v>
      </c>
      <c r="P10" s="107" t="s">
        <v>2</v>
      </c>
      <c r="Q10" s="75"/>
      <c r="R10" s="107" t="s">
        <v>3</v>
      </c>
      <c r="S10" s="107" t="s">
        <v>3</v>
      </c>
      <c r="T10" s="107" t="s">
        <v>3</v>
      </c>
      <c r="U10" s="107" t="s">
        <v>3</v>
      </c>
      <c r="V10" s="107" t="s">
        <v>3</v>
      </c>
      <c r="W10" s="107" t="s">
        <v>3</v>
      </c>
      <c r="X10" s="107" t="s">
        <v>3</v>
      </c>
      <c r="Y10" s="75"/>
      <c r="Z10" s="107" t="s">
        <v>81</v>
      </c>
      <c r="AA10" s="107" t="s">
        <v>4</v>
      </c>
      <c r="AB10" s="107" t="s">
        <v>4</v>
      </c>
      <c r="AC10" s="107" t="s">
        <v>4</v>
      </c>
      <c r="AD10" s="107" t="s">
        <v>4</v>
      </c>
      <c r="AE10" s="107" t="s">
        <v>4</v>
      </c>
      <c r="AF10" s="107" t="s">
        <v>4</v>
      </c>
    </row>
    <row r="11" spans="2:32" s="13" customFormat="1" ht="29.25" customHeight="1" x14ac:dyDescent="0.95">
      <c r="B11" s="105" t="s">
        <v>17</v>
      </c>
      <c r="C11" s="76"/>
      <c r="D11" s="105" t="s">
        <v>42</v>
      </c>
      <c r="E11" s="76"/>
      <c r="F11" s="105" t="s">
        <v>15</v>
      </c>
      <c r="G11" s="76"/>
      <c r="H11" s="105" t="s">
        <v>18</v>
      </c>
      <c r="I11" s="76"/>
      <c r="J11" s="105" t="s">
        <v>13</v>
      </c>
      <c r="K11" s="75"/>
      <c r="L11" s="105" t="s">
        <v>5</v>
      </c>
      <c r="M11" s="76"/>
      <c r="N11" s="105" t="s">
        <v>6</v>
      </c>
      <c r="O11" s="76"/>
      <c r="P11" s="105" t="s">
        <v>7</v>
      </c>
      <c r="Q11" s="75"/>
      <c r="R11" s="105" t="s">
        <v>8</v>
      </c>
      <c r="S11" s="105" t="s">
        <v>8</v>
      </c>
      <c r="T11" s="105" t="s">
        <v>8</v>
      </c>
      <c r="U11" s="76"/>
      <c r="V11" s="105" t="s">
        <v>9</v>
      </c>
      <c r="W11" s="105" t="s">
        <v>9</v>
      </c>
      <c r="X11" s="105" t="s">
        <v>9</v>
      </c>
      <c r="Y11" s="75"/>
      <c r="Z11" s="105" t="s">
        <v>5</v>
      </c>
      <c r="AA11" s="76"/>
      <c r="AB11" s="105" t="s">
        <v>6</v>
      </c>
      <c r="AC11" s="76"/>
      <c r="AD11" s="105" t="s">
        <v>7</v>
      </c>
      <c r="AE11" s="76"/>
      <c r="AF11" s="105" t="s">
        <v>19</v>
      </c>
    </row>
    <row r="12" spans="2:32" s="13" customFormat="1" ht="49.5" customHeight="1" x14ac:dyDescent="0.95">
      <c r="B12" s="106" t="s">
        <v>17</v>
      </c>
      <c r="C12" s="77"/>
      <c r="D12" s="106" t="s">
        <v>14</v>
      </c>
      <c r="E12" s="77"/>
      <c r="F12" s="106" t="s">
        <v>15</v>
      </c>
      <c r="G12" s="77"/>
      <c r="H12" s="106" t="s">
        <v>18</v>
      </c>
      <c r="I12" s="77"/>
      <c r="J12" s="106" t="s">
        <v>13</v>
      </c>
      <c r="K12" s="75"/>
      <c r="L12" s="106" t="s">
        <v>5</v>
      </c>
      <c r="M12" s="77"/>
      <c r="N12" s="106" t="s">
        <v>6</v>
      </c>
      <c r="O12" s="77"/>
      <c r="P12" s="106" t="s">
        <v>7</v>
      </c>
      <c r="Q12" s="75"/>
      <c r="R12" s="106" t="s">
        <v>5</v>
      </c>
      <c r="S12" s="77"/>
      <c r="T12" s="106" t="s">
        <v>6</v>
      </c>
      <c r="U12" s="77"/>
      <c r="V12" s="106" t="s">
        <v>5</v>
      </c>
      <c r="W12" s="77"/>
      <c r="X12" s="106" t="s">
        <v>12</v>
      </c>
      <c r="Y12" s="75"/>
      <c r="Z12" s="106" t="s">
        <v>5</v>
      </c>
      <c r="AA12" s="77"/>
      <c r="AB12" s="106" t="s">
        <v>6</v>
      </c>
      <c r="AC12" s="77"/>
      <c r="AD12" s="106" t="s">
        <v>7</v>
      </c>
      <c r="AE12" s="77"/>
      <c r="AF12" s="106" t="s">
        <v>19</v>
      </c>
    </row>
    <row r="13" spans="2:32" s="69" customFormat="1" ht="64.5" customHeight="1" x14ac:dyDescent="0.25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 x14ac:dyDescent="0.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 x14ac:dyDescent="0.85">
      <c r="B15" s="114" t="s">
        <v>39</v>
      </c>
      <c r="C15" s="114"/>
      <c r="D15" s="114"/>
      <c r="E15" s="114"/>
      <c r="F15" s="114"/>
      <c r="G15" s="114"/>
      <c r="H15" s="114"/>
      <c r="I15" s="114"/>
      <c r="J15" s="114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0">
        <v>3</v>
      </c>
    </row>
  </sheetData>
  <sortState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4"/>
  <sheetViews>
    <sheetView rightToLeft="1" view="pageBreakPreview" zoomScale="80" zoomScaleNormal="80" zoomScaleSheetLayoutView="80" workbookViewId="0">
      <selection activeCell="J27" sqref="J27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 x14ac:dyDescent="0.55000000000000004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 x14ac:dyDescent="0.55000000000000004">
      <c r="B4" s="99" t="s">
        <v>82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 x14ac:dyDescent="0.55000000000000004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 x14ac:dyDescent="0.55000000000000004">
      <c r="B6" s="103" t="s">
        <v>56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 x14ac:dyDescent="0.55000000000000004">
      <c r="B8" s="116" t="s">
        <v>20</v>
      </c>
      <c r="D8" s="100" t="s">
        <v>79</v>
      </c>
      <c r="F8" s="100" t="s">
        <v>3</v>
      </c>
      <c r="G8" s="100" t="s">
        <v>3</v>
      </c>
      <c r="H8" s="100" t="s">
        <v>3</v>
      </c>
      <c r="J8" s="100" t="s">
        <v>81</v>
      </c>
      <c r="K8" s="100" t="s">
        <v>4</v>
      </c>
      <c r="L8" s="100" t="s">
        <v>4</v>
      </c>
    </row>
    <row r="9" spans="2:20" s="4" customFormat="1" ht="22.5" customHeight="1" x14ac:dyDescent="0.55000000000000004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 x14ac:dyDescent="0.75">
      <c r="B10" s="64"/>
      <c r="D10" s="65"/>
      <c r="F10" s="65"/>
      <c r="H10" s="65"/>
      <c r="J10" s="65"/>
      <c r="L10" s="66"/>
    </row>
    <row r="11" spans="2:20" s="4" customFormat="1" ht="22.5" customHeight="1" x14ac:dyDescent="0.55000000000000004">
      <c r="B11" s="5" t="s">
        <v>66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0.30152300138639826</v>
      </c>
    </row>
    <row r="12" spans="2:20" s="4" customFormat="1" ht="22.5" customHeight="1" x14ac:dyDescent="0.55000000000000004">
      <c r="B12" s="5" t="s">
        <v>67</v>
      </c>
      <c r="C12" s="5"/>
      <c r="D12" s="15">
        <v>70000000000</v>
      </c>
      <c r="E12" s="5"/>
      <c r="F12" s="15">
        <v>0</v>
      </c>
      <c r="G12" s="5"/>
      <c r="H12" s="15">
        <v>0</v>
      </c>
      <c r="I12" s="5"/>
      <c r="J12" s="15">
        <v>70000000000</v>
      </c>
      <c r="K12" s="5"/>
      <c r="L12" s="18">
        <f>J12/'سرمایه گذاری ها'!$O$17</f>
        <v>9.0859277215014536E-2</v>
      </c>
    </row>
    <row r="13" spans="2:20" s="4" customFormat="1" ht="22.5" customHeight="1" x14ac:dyDescent="0.55000000000000004">
      <c r="B13" s="5" t="s">
        <v>76</v>
      </c>
      <c r="C13" s="5"/>
      <c r="D13" s="15">
        <v>45900000000</v>
      </c>
      <c r="E13" s="5"/>
      <c r="F13" s="15">
        <v>0</v>
      </c>
      <c r="G13" s="5"/>
      <c r="H13" s="15">
        <v>0</v>
      </c>
      <c r="I13" s="5"/>
      <c r="J13" s="15">
        <v>45900000000</v>
      </c>
      <c r="K13" s="5"/>
      <c r="L13" s="18">
        <f>J13/'سرمایه گذاری ها'!$O$17</f>
        <v>5.9577726059559528E-2</v>
      </c>
    </row>
    <row r="14" spans="2:20" s="4" customFormat="1" ht="22.5" customHeight="1" x14ac:dyDescent="0.55000000000000004">
      <c r="B14" s="5" t="s">
        <v>68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4.5429638607507268E-2</v>
      </c>
    </row>
    <row r="15" spans="2:20" s="4" customFormat="1" ht="22.5" customHeight="1" x14ac:dyDescent="0.55000000000000004">
      <c r="B15" s="5" t="s">
        <v>70</v>
      </c>
      <c r="C15" s="5"/>
      <c r="D15" s="15">
        <v>2510267</v>
      </c>
      <c r="E15" s="5"/>
      <c r="F15" s="15">
        <v>5712305370</v>
      </c>
      <c r="G15" s="5"/>
      <c r="H15" s="15">
        <v>0</v>
      </c>
      <c r="I15" s="5"/>
      <c r="J15" s="15">
        <v>5714815637</v>
      </c>
      <c r="K15" s="5"/>
      <c r="L15" s="18">
        <f>J15/'سرمایه گذاری ها'!$O$17</f>
        <v>7.417771688498327E-3</v>
      </c>
    </row>
    <row r="16" spans="2:20" s="4" customFormat="1" ht="22.5" customHeight="1" x14ac:dyDescent="0.55000000000000004">
      <c r="B16" s="5" t="s">
        <v>69</v>
      </c>
      <c r="C16" s="5"/>
      <c r="D16" s="15">
        <v>3296273573</v>
      </c>
      <c r="E16" s="5"/>
      <c r="F16" s="15">
        <v>2411548808</v>
      </c>
      <c r="G16" s="5"/>
      <c r="H16" s="15">
        <v>484464181</v>
      </c>
      <c r="I16" s="5"/>
      <c r="J16" s="15">
        <v>5223358200</v>
      </c>
      <c r="K16" s="5"/>
      <c r="L16" s="18">
        <f>J16/'سرمایه گذاری ها'!$O$17</f>
        <v>6.7798650098159904E-3</v>
      </c>
    </row>
    <row r="17" spans="2:12" s="4" customFormat="1" ht="22.5" customHeight="1" x14ac:dyDescent="0.55000000000000004">
      <c r="B17" s="5" t="s">
        <v>71</v>
      </c>
      <c r="C17" s="5"/>
      <c r="D17" s="15">
        <v>2592541395</v>
      </c>
      <c r="E17" s="5"/>
      <c r="F17" s="15">
        <v>2589055418</v>
      </c>
      <c r="G17" s="5"/>
      <c r="H17" s="15">
        <v>0</v>
      </c>
      <c r="I17" s="5"/>
      <c r="J17" s="15">
        <v>5181596813</v>
      </c>
      <c r="K17" s="5"/>
      <c r="L17" s="18">
        <f>J17/'سرمایه گذاری ها'!$O$17</f>
        <v>6.7256591606971831E-3</v>
      </c>
    </row>
    <row r="18" spans="2:12" s="4" customFormat="1" ht="22.5" customHeight="1" x14ac:dyDescent="0.55000000000000004">
      <c r="B18" s="5" t="s">
        <v>72</v>
      </c>
      <c r="C18" s="5"/>
      <c r="D18" s="15">
        <v>3011448</v>
      </c>
      <c r="E18" s="5"/>
      <c r="F18" s="15">
        <v>1094067168</v>
      </c>
      <c r="G18" s="5"/>
      <c r="H18" s="15">
        <v>0</v>
      </c>
      <c r="I18" s="5"/>
      <c r="J18" s="15">
        <v>1097078616</v>
      </c>
      <c r="K18" s="5"/>
      <c r="L18" s="18">
        <f>J18/'سرمایه گذاری ها'!$O$17</f>
        <v>1.4239967156829782E-3</v>
      </c>
    </row>
    <row r="19" spans="2:12" s="4" customFormat="1" ht="22.5" customHeight="1" x14ac:dyDescent="0.55000000000000004">
      <c r="B19" s="5" t="s">
        <v>73</v>
      </c>
      <c r="C19" s="5"/>
      <c r="D19" s="15">
        <v>5267050</v>
      </c>
      <c r="E19" s="5"/>
      <c r="F19" s="15">
        <v>21645</v>
      </c>
      <c r="G19" s="5"/>
      <c r="H19" s="15">
        <v>0</v>
      </c>
      <c r="I19" s="5"/>
      <c r="J19" s="15">
        <v>5288695</v>
      </c>
      <c r="K19" s="5"/>
      <c r="L19" s="18">
        <f>J19/'سرمایه گذاری ها'!$O$17</f>
        <v>6.8646715015808761E-6</v>
      </c>
    </row>
    <row r="20" spans="2:12" s="4" customFormat="1" ht="22.5" customHeight="1" x14ac:dyDescent="0.55000000000000004">
      <c r="B20" s="5" t="s">
        <v>74</v>
      </c>
      <c r="C20" s="5"/>
      <c r="D20" s="15">
        <v>10800</v>
      </c>
      <c r="E20" s="5"/>
      <c r="F20" s="15">
        <v>0</v>
      </c>
      <c r="G20" s="5"/>
      <c r="H20" s="15">
        <v>0</v>
      </c>
      <c r="I20" s="5"/>
      <c r="J20" s="15">
        <v>10800</v>
      </c>
      <c r="K20" s="5"/>
      <c r="L20" s="18">
        <f>J20/'سرمایه گذاری ها'!$O$17</f>
        <v>1.4018288484602243E-8</v>
      </c>
    </row>
    <row r="21" spans="2:12" s="4" customFormat="1" ht="22.5" customHeight="1" x14ac:dyDescent="0.55000000000000004">
      <c r="B21" s="5" t="s">
        <v>75</v>
      </c>
      <c r="C21" s="5"/>
      <c r="D21" s="15">
        <v>4547</v>
      </c>
      <c r="E21" s="5"/>
      <c r="F21" s="15">
        <v>0</v>
      </c>
      <c r="G21" s="5"/>
      <c r="H21" s="15">
        <v>0</v>
      </c>
      <c r="I21" s="5"/>
      <c r="J21" s="15">
        <v>4547</v>
      </c>
      <c r="K21" s="5"/>
      <c r="L21" s="18">
        <f>J21/'سرمایه گذاری ها'!$O$17</f>
        <v>5.9019590499524444E-9</v>
      </c>
    </row>
    <row r="22" spans="2:12" s="4" customFormat="1" ht="10.5" customHeight="1" x14ac:dyDescent="0.55000000000000004">
      <c r="B22" s="5"/>
      <c r="C22" s="5"/>
      <c r="D22" s="15"/>
      <c r="E22" s="5"/>
      <c r="F22" s="15"/>
      <c r="G22" s="5"/>
      <c r="H22" s="15"/>
      <c r="I22" s="5"/>
      <c r="J22" s="15"/>
      <c r="K22" s="5"/>
      <c r="L22" s="18"/>
    </row>
    <row r="23" spans="2:12" ht="22.5" customHeight="1" thickBot="1" x14ac:dyDescent="0.6">
      <c r="B23" s="36" t="s">
        <v>39</v>
      </c>
      <c r="C23" s="36"/>
      <c r="D23" s="9">
        <f>SUM(D11:D22)</f>
        <v>389099619080</v>
      </c>
      <c r="E23" s="3"/>
      <c r="F23" s="9">
        <f>SUM(F11:F22)</f>
        <v>11806998409</v>
      </c>
      <c r="G23" s="3"/>
      <c r="H23" s="9">
        <f>SUM(H11:H22)</f>
        <v>484464181</v>
      </c>
      <c r="I23" s="3"/>
      <c r="J23" s="9">
        <f>SUM(J11:J22)</f>
        <v>400422153308</v>
      </c>
      <c r="L23" s="17">
        <f>SUM(L11:L22)</f>
        <v>0.51974382043492318</v>
      </c>
    </row>
    <row r="24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N15" sqref="N15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 x14ac:dyDescent="0.55000000000000004">
      <c r="B4" s="99" t="s">
        <v>82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 x14ac:dyDescent="0.55000000000000004"/>
    <row r="6" spans="2:28" ht="30" x14ac:dyDescent="0.55000000000000004">
      <c r="B6" s="103" t="s">
        <v>57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 x14ac:dyDescent="0.55000000000000004">
      <c r="B9" s="4" t="s">
        <v>38</v>
      </c>
      <c r="D9" s="50">
        <f>'سود اوراق بهادار و سپرده بانکی'!H20</f>
        <v>9406973409</v>
      </c>
      <c r="F9" s="25">
        <f>D9/$D$14</f>
        <v>1</v>
      </c>
      <c r="G9" s="6"/>
      <c r="H9" s="25">
        <f>D9/'سرمایه گذاری ها'!$O$17</f>
        <v>1.2210154353180019E-2</v>
      </c>
      <c r="J9" s="50">
        <f>'سود اوراق بهادار و سپرده بانکی'!N20</f>
        <v>18790248285</v>
      </c>
    </row>
    <row r="10" spans="2:28" s="4" customFormat="1" x14ac:dyDescent="0.55000000000000004">
      <c r="B10" s="4" t="s">
        <v>63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25625349</v>
      </c>
    </row>
    <row r="11" spans="2:28" s="4" customFormat="1" x14ac:dyDescent="0.55000000000000004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 x14ac:dyDescent="0.55000000000000004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 x14ac:dyDescent="0.55000000000000004">
      <c r="D13" s="50"/>
      <c r="F13" s="25"/>
      <c r="G13" s="6"/>
      <c r="H13" s="25"/>
      <c r="J13" s="50"/>
    </row>
    <row r="14" spans="2:28" ht="24.75" thickBot="1" x14ac:dyDescent="0.65">
      <c r="B14" s="16" t="s">
        <v>39</v>
      </c>
      <c r="D14" s="51">
        <f>SUM(D9:D12)</f>
        <v>9406973409</v>
      </c>
      <c r="E14" s="14"/>
      <c r="F14" s="37">
        <f>SUM(F9:F12)</f>
        <v>1</v>
      </c>
      <c r="G14" s="35"/>
      <c r="H14" s="38">
        <f>SUM(H9:H12)</f>
        <v>1.2210154353180019E-2</v>
      </c>
      <c r="J14" s="51">
        <f>SUM(J9:J12)</f>
        <v>18815873634</v>
      </c>
    </row>
    <row r="15" spans="2:28" ht="21.75" thickTop="1" x14ac:dyDescent="0.55000000000000004">
      <c r="D15" s="3"/>
    </row>
    <row r="16" spans="2:28" x14ac:dyDescent="0.55000000000000004">
      <c r="H16" s="2" t="s">
        <v>53</v>
      </c>
    </row>
    <row r="17" spans="2:10" x14ac:dyDescent="0.55000000000000004">
      <c r="H17" s="92"/>
    </row>
    <row r="18" spans="2:10" x14ac:dyDescent="0.55000000000000004">
      <c r="H18" s="97"/>
    </row>
    <row r="19" spans="2:10" ht="27" customHeight="1" x14ac:dyDescent="0.75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23"/>
  <sheetViews>
    <sheetView rightToLeft="1" view="pageBreakPreview" topLeftCell="A18" zoomScale="85" zoomScaleNormal="55" zoomScaleSheetLayoutView="85" workbookViewId="0">
      <selection activeCell="D22" sqref="D22"/>
    </sheetView>
  </sheetViews>
  <sheetFormatPr defaultColWidth="9.125" defaultRowHeight="21.75" customHeight="1" x14ac:dyDescent="0.25"/>
  <cols>
    <col min="1" max="1" width="2.75" style="19" customWidth="1"/>
    <col min="2" max="2" width="38.875" style="19" customWidth="1"/>
    <col min="3" max="3" width="1" style="19" customWidth="1"/>
    <col min="4" max="4" width="18.25" style="19" bestFit="1" customWidth="1"/>
    <col min="5" max="5" width="3" style="19" bestFit="1" customWidth="1"/>
    <col min="6" max="6" width="13.125" style="19" bestFit="1" customWidth="1"/>
    <col min="7" max="7" width="3" style="19" bestFit="1" customWidth="1"/>
    <col min="8" max="8" width="18.25" style="19" bestFit="1" customWidth="1"/>
    <col min="9" max="9" width="3" style="19" bestFit="1" customWidth="1"/>
    <col min="10" max="10" width="19.625" style="19" bestFit="1" customWidth="1"/>
    <col min="11" max="11" width="3" style="19" bestFit="1" customWidth="1"/>
    <col min="12" max="12" width="13.125" style="19" bestFit="1" customWidth="1"/>
    <col min="13" max="13" width="3" style="19" bestFit="1" customWidth="1"/>
    <col min="14" max="14" width="19.625" style="19" bestFit="1" customWidth="1"/>
    <col min="15" max="15" width="1" style="19" customWidth="1"/>
    <col min="16" max="16" width="9.125" style="19" customWidth="1"/>
    <col min="17" max="16384" width="9.125" style="19"/>
  </cols>
  <sheetData>
    <row r="2" spans="2:22" ht="27" customHeight="1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 x14ac:dyDescent="0.2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 x14ac:dyDescent="0.25">
      <c r="B4" s="122" t="s">
        <v>82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 x14ac:dyDescent="0.55000000000000004">
      <c r="B6" s="113" t="s">
        <v>58</v>
      </c>
      <c r="C6" s="113"/>
      <c r="D6" s="113"/>
      <c r="E6" s="113"/>
      <c r="F6" s="113"/>
      <c r="G6" s="113"/>
      <c r="H6" s="113"/>
      <c r="I6" s="113"/>
      <c r="J6" s="113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5500000000000000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 x14ac:dyDescent="0.25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 x14ac:dyDescent="0.25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 x14ac:dyDescent="0.25">
      <c r="B10" s="59" t="s">
        <v>66</v>
      </c>
      <c r="C10" s="57"/>
      <c r="D10" s="60">
        <v>5712295083</v>
      </c>
      <c r="E10" s="61"/>
      <c r="F10" s="60">
        <v>0</v>
      </c>
      <c r="G10" s="61"/>
      <c r="H10" s="60">
        <v>5712295083</v>
      </c>
      <c r="I10" s="61"/>
      <c r="J10" s="60">
        <v>11424590166</v>
      </c>
      <c r="K10" s="61"/>
      <c r="L10" s="60">
        <v>11888406</v>
      </c>
      <c r="M10" s="61"/>
      <c r="N10" s="60">
        <v>11412701760</v>
      </c>
    </row>
    <row r="11" spans="2:22" s="20" customFormat="1" ht="23.25" customHeight="1" x14ac:dyDescent="0.25">
      <c r="B11" s="59" t="s">
        <v>67</v>
      </c>
      <c r="C11" s="57"/>
      <c r="D11" s="60">
        <v>1726027396</v>
      </c>
      <c r="E11" s="61"/>
      <c r="F11" s="60">
        <v>0</v>
      </c>
      <c r="G11" s="61"/>
      <c r="H11" s="60">
        <v>1726027396</v>
      </c>
      <c r="I11" s="61"/>
      <c r="J11" s="60">
        <v>3452054792</v>
      </c>
      <c r="K11" s="61"/>
      <c r="L11" s="60">
        <v>6536681</v>
      </c>
      <c r="M11" s="61"/>
      <c r="N11" s="60">
        <v>3445518111</v>
      </c>
    </row>
    <row r="12" spans="2:22" s="20" customFormat="1" ht="23.25" customHeight="1" x14ac:dyDescent="0.25">
      <c r="B12" s="59" t="s">
        <v>76</v>
      </c>
      <c r="C12" s="57"/>
      <c r="D12" s="60">
        <v>1094054793</v>
      </c>
      <c r="E12" s="61"/>
      <c r="F12" s="60">
        <v>0</v>
      </c>
      <c r="G12" s="61"/>
      <c r="H12" s="60">
        <v>1094054793</v>
      </c>
      <c r="I12" s="61"/>
      <c r="J12" s="60">
        <v>2188109586</v>
      </c>
      <c r="K12" s="61"/>
      <c r="L12" s="60">
        <v>3782726</v>
      </c>
      <c r="M12" s="61"/>
      <c r="N12" s="60">
        <v>2184326860</v>
      </c>
    </row>
    <row r="13" spans="2:22" s="20" customFormat="1" ht="23.25" customHeight="1" x14ac:dyDescent="0.25">
      <c r="B13" s="59" t="s">
        <v>68</v>
      </c>
      <c r="C13" s="57"/>
      <c r="D13" s="60">
        <v>863013697</v>
      </c>
      <c r="E13" s="61"/>
      <c r="F13" s="60">
        <v>0</v>
      </c>
      <c r="G13" s="61"/>
      <c r="H13" s="60">
        <v>863013697</v>
      </c>
      <c r="I13" s="61"/>
      <c r="J13" s="60">
        <v>1726027394</v>
      </c>
      <c r="K13" s="61"/>
      <c r="L13" s="60">
        <v>3417536</v>
      </c>
      <c r="M13" s="61"/>
      <c r="N13" s="60">
        <v>1722609858</v>
      </c>
    </row>
    <row r="14" spans="2:22" s="20" customFormat="1" ht="23.25" customHeight="1" x14ac:dyDescent="0.25">
      <c r="B14" s="59" t="s">
        <v>69</v>
      </c>
      <c r="C14" s="57"/>
      <c r="D14" s="60">
        <v>11523808</v>
      </c>
      <c r="E14" s="61"/>
      <c r="F14" s="60">
        <v>0</v>
      </c>
      <c r="G14" s="61"/>
      <c r="H14" s="60">
        <v>11523808</v>
      </c>
      <c r="I14" s="61"/>
      <c r="J14" s="60">
        <v>24977985</v>
      </c>
      <c r="K14" s="61"/>
      <c r="L14" s="60">
        <v>0</v>
      </c>
      <c r="M14" s="61"/>
      <c r="N14" s="60">
        <v>24977985</v>
      </c>
    </row>
    <row r="15" spans="2:22" s="20" customFormat="1" ht="23.25" customHeight="1" x14ac:dyDescent="0.25">
      <c r="B15" s="59" t="s">
        <v>73</v>
      </c>
      <c r="C15" s="57"/>
      <c r="D15" s="60">
        <v>21645</v>
      </c>
      <c r="E15" s="61"/>
      <c r="F15" s="60">
        <v>0</v>
      </c>
      <c r="G15" s="61"/>
      <c r="H15" s="60">
        <v>21645</v>
      </c>
      <c r="I15" s="61"/>
      <c r="J15" s="60">
        <v>47223</v>
      </c>
      <c r="K15" s="61"/>
      <c r="L15" s="60">
        <v>0</v>
      </c>
      <c r="M15" s="61"/>
      <c r="N15" s="60">
        <v>47223</v>
      </c>
    </row>
    <row r="16" spans="2:22" s="20" customFormat="1" ht="23.25" customHeight="1" x14ac:dyDescent="0.25">
      <c r="B16" s="59" t="s">
        <v>71</v>
      </c>
      <c r="C16" s="57"/>
      <c r="D16" s="60">
        <v>14325</v>
      </c>
      <c r="E16" s="61"/>
      <c r="F16" s="60">
        <v>0</v>
      </c>
      <c r="G16" s="61"/>
      <c r="H16" s="60">
        <v>14325</v>
      </c>
      <c r="I16" s="61"/>
      <c r="J16" s="60">
        <v>28650</v>
      </c>
      <c r="K16" s="61"/>
      <c r="L16" s="60">
        <v>0</v>
      </c>
      <c r="M16" s="61"/>
      <c r="N16" s="60">
        <v>28650</v>
      </c>
    </row>
    <row r="17" spans="2:14" s="20" customFormat="1" ht="23.25" customHeight="1" x14ac:dyDescent="0.25">
      <c r="B17" s="59" t="s">
        <v>70</v>
      </c>
      <c r="C17" s="57"/>
      <c r="D17" s="60">
        <v>10287</v>
      </c>
      <c r="E17" s="61"/>
      <c r="F17" s="60">
        <v>0</v>
      </c>
      <c r="G17" s="61"/>
      <c r="H17" s="60">
        <v>10287</v>
      </c>
      <c r="I17" s="61"/>
      <c r="J17" s="60">
        <v>20532</v>
      </c>
      <c r="K17" s="61"/>
      <c r="L17" s="60">
        <v>0</v>
      </c>
      <c r="M17" s="61"/>
      <c r="N17" s="60">
        <v>20532</v>
      </c>
    </row>
    <row r="18" spans="2:14" s="20" customFormat="1" ht="23.25" customHeight="1" x14ac:dyDescent="0.25">
      <c r="B18" s="59" t="s">
        <v>72</v>
      </c>
      <c r="C18" s="57"/>
      <c r="D18" s="60">
        <v>12375</v>
      </c>
      <c r="E18" s="61"/>
      <c r="F18" s="60">
        <v>0</v>
      </c>
      <c r="G18" s="61"/>
      <c r="H18" s="60">
        <v>12375</v>
      </c>
      <c r="I18" s="61"/>
      <c r="J18" s="60">
        <v>17306</v>
      </c>
      <c r="K18" s="61"/>
      <c r="L18" s="60">
        <v>0</v>
      </c>
      <c r="M18" s="61"/>
      <c r="N18" s="60">
        <v>17306</v>
      </c>
    </row>
    <row r="19" spans="2:14" s="20" customFormat="1" ht="23.25" customHeight="1" x14ac:dyDescent="0.25">
      <c r="B19" s="59"/>
      <c r="C19" s="57"/>
      <c r="D19" s="60"/>
      <c r="E19" s="61"/>
      <c r="F19" s="60"/>
      <c r="G19" s="61"/>
      <c r="H19" s="60"/>
      <c r="I19" s="61"/>
      <c r="J19" s="60"/>
      <c r="K19" s="61"/>
      <c r="L19" s="60"/>
      <c r="M19" s="61"/>
      <c r="N19" s="60"/>
    </row>
    <row r="20" spans="2:14" s="20" customFormat="1" ht="21.75" customHeight="1" thickBot="1" x14ac:dyDescent="0.3">
      <c r="B20" s="95" t="s">
        <v>39</v>
      </c>
      <c r="C20" s="82"/>
      <c r="D20" s="83">
        <f>SUM(D10:D19)</f>
        <v>9406973409</v>
      </c>
      <c r="E20" s="83"/>
      <c r="F20" s="83">
        <f>SUM(F10:F19)</f>
        <v>0</v>
      </c>
      <c r="G20" s="83"/>
      <c r="H20" s="83">
        <f>SUM(H10:H19)</f>
        <v>9406973409</v>
      </c>
      <c r="I20" s="83"/>
      <c r="J20" s="83">
        <f>SUM(J10:J19)</f>
        <v>18815873634</v>
      </c>
      <c r="K20" s="83"/>
      <c r="L20" s="83">
        <f>SUM(L10:L19)</f>
        <v>25625349</v>
      </c>
      <c r="M20" s="83"/>
      <c r="N20" s="83">
        <f>SUM(N10:N19)</f>
        <v>18790248285</v>
      </c>
    </row>
    <row r="21" spans="2:14" ht="21.75" customHeight="1" thickTop="1" x14ac:dyDescent="0.25"/>
    <row r="22" spans="2:14" ht="190.5" customHeight="1" x14ac:dyDescent="0.25"/>
    <row r="23" spans="2:14" ht="21.75" customHeight="1" x14ac:dyDescent="0.25">
      <c r="D23" s="32">
        <v>6</v>
      </c>
    </row>
  </sheetData>
  <sortState ref="B10:T19">
    <sortCondition descending="1" ref="N10:N19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22"/>
  <sheetViews>
    <sheetView rightToLeft="1" view="pageBreakPreview" topLeftCell="A6" zoomScale="85" zoomScaleNormal="85" zoomScaleSheetLayoutView="85" workbookViewId="0">
      <selection activeCell="D10" sqref="D10:H18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 x14ac:dyDescent="0.55000000000000004">
      <c r="B4" s="99" t="s">
        <v>82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 x14ac:dyDescent="0.55000000000000004"/>
    <row r="6" spans="2:26" ht="30" x14ac:dyDescent="0.55000000000000004">
      <c r="B6" s="103" t="s">
        <v>59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 x14ac:dyDescent="0.55000000000000004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 x14ac:dyDescent="0.6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 x14ac:dyDescent="0.55000000000000004">
      <c r="B10" s="27" t="s">
        <v>66</v>
      </c>
      <c r="D10" s="52">
        <v>5712295083</v>
      </c>
      <c r="E10" s="6"/>
      <c r="F10" s="10"/>
      <c r="G10" s="6"/>
      <c r="H10" s="52">
        <v>11424590166</v>
      </c>
      <c r="I10" s="6"/>
      <c r="J10" s="90"/>
    </row>
    <row r="11" spans="2:26" s="4" customFormat="1" ht="21.75" customHeight="1" x14ac:dyDescent="0.55000000000000004">
      <c r="B11" s="4" t="s">
        <v>67</v>
      </c>
      <c r="D11" s="53">
        <v>1726027396</v>
      </c>
      <c r="E11" s="6"/>
      <c r="F11" s="6"/>
      <c r="G11" s="6"/>
      <c r="H11" s="53">
        <v>3452054792</v>
      </c>
      <c r="I11" s="6"/>
      <c r="J11" s="91"/>
    </row>
    <row r="12" spans="2:26" s="4" customFormat="1" ht="21.75" customHeight="1" x14ac:dyDescent="0.55000000000000004">
      <c r="B12" s="4" t="s">
        <v>76</v>
      </c>
      <c r="D12" s="53">
        <v>1094054793</v>
      </c>
      <c r="E12" s="6"/>
      <c r="F12" s="6"/>
      <c r="G12" s="6"/>
      <c r="H12" s="53">
        <v>2188109586</v>
      </c>
      <c r="I12" s="6"/>
      <c r="J12" s="91"/>
    </row>
    <row r="13" spans="2:26" s="4" customFormat="1" ht="21.75" customHeight="1" x14ac:dyDescent="0.55000000000000004">
      <c r="B13" s="4" t="s">
        <v>68</v>
      </c>
      <c r="D13" s="53">
        <v>863013697</v>
      </c>
      <c r="E13" s="6"/>
      <c r="F13" s="6"/>
      <c r="G13" s="6"/>
      <c r="H13" s="53">
        <v>1726027394</v>
      </c>
      <c r="I13" s="6"/>
      <c r="J13" s="91"/>
    </row>
    <row r="14" spans="2:26" s="4" customFormat="1" ht="21.75" customHeight="1" x14ac:dyDescent="0.55000000000000004">
      <c r="B14" s="4" t="s">
        <v>69</v>
      </c>
      <c r="D14" s="53">
        <v>11523808</v>
      </c>
      <c r="E14" s="6"/>
      <c r="F14" s="6"/>
      <c r="G14" s="6"/>
      <c r="H14" s="53">
        <v>24977985</v>
      </c>
      <c r="I14" s="6"/>
      <c r="J14" s="91"/>
    </row>
    <row r="15" spans="2:26" s="4" customFormat="1" ht="21.75" customHeight="1" x14ac:dyDescent="0.55000000000000004">
      <c r="B15" s="4" t="s">
        <v>73</v>
      </c>
      <c r="D15" s="53">
        <v>21645</v>
      </c>
      <c r="E15" s="6"/>
      <c r="F15" s="6"/>
      <c r="G15" s="6"/>
      <c r="H15" s="53">
        <v>47223</v>
      </c>
      <c r="I15" s="6"/>
      <c r="J15" s="91"/>
    </row>
    <row r="16" spans="2:26" s="4" customFormat="1" ht="21.75" customHeight="1" x14ac:dyDescent="0.55000000000000004">
      <c r="B16" s="4" t="s">
        <v>71</v>
      </c>
      <c r="D16" s="53">
        <v>14325</v>
      </c>
      <c r="E16" s="6"/>
      <c r="F16" s="6"/>
      <c r="G16" s="6"/>
      <c r="H16" s="53">
        <v>28650</v>
      </c>
      <c r="I16" s="6"/>
      <c r="J16" s="91"/>
    </row>
    <row r="17" spans="2:10" s="4" customFormat="1" ht="21.75" customHeight="1" x14ac:dyDescent="0.55000000000000004">
      <c r="B17" s="4" t="s">
        <v>70</v>
      </c>
      <c r="D17" s="53">
        <v>10287</v>
      </c>
      <c r="E17" s="6"/>
      <c r="F17" s="6"/>
      <c r="G17" s="6"/>
      <c r="H17" s="53">
        <v>20532</v>
      </c>
      <c r="I17" s="6"/>
      <c r="J17" s="91"/>
    </row>
    <row r="18" spans="2:10" s="4" customFormat="1" ht="21.75" customHeight="1" x14ac:dyDescent="0.55000000000000004">
      <c r="B18" s="4" t="s">
        <v>72</v>
      </c>
      <c r="D18" s="53">
        <v>12375</v>
      </c>
      <c r="E18" s="6"/>
      <c r="F18" s="6"/>
      <c r="G18" s="6"/>
      <c r="H18" s="53">
        <v>17306</v>
      </c>
      <c r="I18" s="6"/>
      <c r="J18" s="91"/>
    </row>
    <row r="19" spans="2:10" s="4" customFormat="1" ht="21.75" customHeight="1" x14ac:dyDescent="0.55000000000000004">
      <c r="D19" s="53"/>
      <c r="E19" s="6"/>
      <c r="F19" s="6"/>
      <c r="G19" s="6"/>
      <c r="H19" s="53"/>
      <c r="I19" s="6"/>
      <c r="J19" s="91"/>
    </row>
    <row r="20" spans="2:10" ht="21.75" customHeight="1" thickBot="1" x14ac:dyDescent="0.6">
      <c r="B20" s="124" t="s">
        <v>39</v>
      </c>
      <c r="C20" s="124"/>
      <c r="D20" s="54">
        <f>SUM(D10:D19)</f>
        <v>9406973409</v>
      </c>
      <c r="E20" s="55"/>
      <c r="F20" s="56"/>
      <c r="G20" s="55"/>
      <c r="H20" s="54">
        <f>SUM(H10:H19)</f>
        <v>18815873634</v>
      </c>
      <c r="I20" s="55"/>
      <c r="J20" s="56"/>
    </row>
    <row r="21" spans="2:10" ht="81.75" customHeight="1" thickTop="1" x14ac:dyDescent="0.55000000000000004"/>
    <row r="22" spans="2:10" ht="30" x14ac:dyDescent="0.75">
      <c r="D22" s="31">
        <v>7</v>
      </c>
    </row>
  </sheetData>
  <sortState ref="B10:J19">
    <sortCondition descending="1" ref="H10:H19"/>
  </sortState>
  <mergeCells count="13">
    <mergeCell ref="B2:J2"/>
    <mergeCell ref="B3:J3"/>
    <mergeCell ref="B4:J4"/>
    <mergeCell ref="B20:C20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F10" sqref="F10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99" t="s">
        <v>48</v>
      </c>
      <c r="C2" s="99"/>
      <c r="D2" s="99"/>
      <c r="E2" s="99"/>
      <c r="F2" s="99"/>
      <c r="G2" s="99"/>
    </row>
    <row r="3" spans="2:27" ht="30" x14ac:dyDescent="0.55000000000000004">
      <c r="B3" s="99" t="s">
        <v>24</v>
      </c>
      <c r="C3" s="99"/>
      <c r="D3" s="99"/>
      <c r="E3" s="99"/>
      <c r="F3" s="99"/>
      <c r="G3" s="99"/>
    </row>
    <row r="4" spans="2:27" ht="30" x14ac:dyDescent="0.55000000000000004">
      <c r="B4" s="99" t="s">
        <v>82</v>
      </c>
      <c r="C4" s="99"/>
      <c r="D4" s="99"/>
      <c r="E4" s="99"/>
      <c r="F4" s="99"/>
      <c r="G4" s="99"/>
    </row>
    <row r="5" spans="2:27" ht="64.5" customHeight="1" x14ac:dyDescent="0.55000000000000004"/>
    <row r="6" spans="2:27" ht="30" x14ac:dyDescent="0.55000000000000004">
      <c r="B6" s="12" t="s">
        <v>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27" t="s">
        <v>26</v>
      </c>
      <c r="E7" s="11"/>
      <c r="F7" s="93" t="s">
        <v>65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27" t="s">
        <v>63</v>
      </c>
      <c r="C8" s="84"/>
      <c r="D8" s="128"/>
      <c r="E8" s="84"/>
      <c r="F8" s="86" t="s">
        <v>83</v>
      </c>
      <c r="G8" s="23"/>
    </row>
    <row r="9" spans="2:27" s="4" customFormat="1" ht="30" x14ac:dyDescent="0.55000000000000004">
      <c r="B9" s="128" t="s">
        <v>63</v>
      </c>
      <c r="C9" s="84"/>
      <c r="D9" s="86" t="s">
        <v>21</v>
      </c>
      <c r="E9" s="87"/>
      <c r="F9" s="86" t="s">
        <v>21</v>
      </c>
      <c r="G9" s="6"/>
    </row>
    <row r="10" spans="2:27" s="4" customFormat="1" x14ac:dyDescent="0.55000000000000004">
      <c r="B10" s="4" t="s">
        <v>64</v>
      </c>
      <c r="D10" s="85"/>
      <c r="E10" s="85"/>
      <c r="F10" s="85">
        <v>25625349</v>
      </c>
      <c r="G10" s="6"/>
    </row>
    <row r="11" spans="2:27" s="4" customFormat="1" ht="12" customHeight="1" x14ac:dyDescent="0.55000000000000004">
      <c r="D11" s="85"/>
      <c r="E11" s="85"/>
      <c r="F11" s="85"/>
      <c r="G11" s="6"/>
    </row>
    <row r="12" spans="2:27" ht="24.75" thickBot="1" x14ac:dyDescent="0.65">
      <c r="B12" s="16" t="s">
        <v>39</v>
      </c>
      <c r="D12" s="88">
        <f>SUM(D10:D11)</f>
        <v>0</v>
      </c>
      <c r="E12" s="88"/>
      <c r="F12" s="88">
        <f>SUM(F10:F11)</f>
        <v>25625349</v>
      </c>
      <c r="G12" s="35"/>
    </row>
    <row r="13" spans="2:27" ht="21.75" thickTop="1" x14ac:dyDescent="0.55000000000000004">
      <c r="D13" s="3"/>
    </row>
    <row r="17" spans="1:6" ht="27" customHeight="1" x14ac:dyDescent="0.75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2025-02-25T14:04:16Z</dcterms:modified>
</cp:coreProperties>
</file>