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3\اسفند\سپه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H11" i="7" l="1"/>
  <c r="H12" i="7"/>
  <c r="H13" i="7"/>
  <c r="H14" i="7"/>
  <c r="H15" i="7"/>
  <c r="H10" i="7"/>
  <c r="N11" i="7"/>
  <c r="N12" i="7"/>
  <c r="N13" i="7"/>
  <c r="N14" i="7"/>
  <c r="N10" i="7"/>
  <c r="J12" i="6"/>
  <c r="J13" i="6"/>
  <c r="J14" i="6"/>
  <c r="J15" i="6"/>
  <c r="J16" i="6"/>
  <c r="J11" i="6"/>
  <c r="H16" i="7" l="1"/>
  <c r="D9" i="15" s="1"/>
  <c r="F16" i="7"/>
  <c r="I18" i="1"/>
  <c r="G18" i="1"/>
  <c r="W12" i="1"/>
  <c r="Y12" i="1" s="1"/>
  <c r="D18" i="6"/>
  <c r="F18" i="6"/>
  <c r="H18" i="6"/>
  <c r="J18" i="6"/>
  <c r="W11" i="1"/>
  <c r="Y11" i="1" s="1"/>
  <c r="M18" i="1"/>
  <c r="N16" i="7"/>
  <c r="J9" i="15" s="1"/>
  <c r="L16" i="7"/>
  <c r="J16" i="7"/>
  <c r="D16" i="7"/>
  <c r="H16" i="13"/>
  <c r="D16" i="13"/>
  <c r="W18" i="1" l="1"/>
  <c r="Y18" i="1"/>
  <c r="F12" i="18"/>
  <c r="J10" i="15" s="1"/>
  <c r="D12" i="18"/>
  <c r="D10" i="15" s="1"/>
  <c r="D14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8" i="1"/>
  <c r="O18" i="1"/>
  <c r="Q18" i="1"/>
  <c r="S18" i="1"/>
  <c r="U18" i="1"/>
  <c r="E17" i="16" l="1"/>
  <c r="J14" i="15"/>
  <c r="O14" i="16" l="1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L15" i="6" l="1"/>
  <c r="L16" i="6"/>
  <c r="L12" i="6"/>
  <c r="L13" i="6"/>
  <c r="L14" i="6"/>
  <c r="L11" i="6"/>
  <c r="AA15" i="1"/>
  <c r="AA13" i="1"/>
  <c r="AA14" i="1"/>
  <c r="AA16" i="1"/>
  <c r="AA12" i="1"/>
  <c r="AA11" i="1"/>
  <c r="Q14" i="16"/>
  <c r="H12" i="15"/>
  <c r="H11" i="15"/>
  <c r="AF15" i="5"/>
  <c r="F14" i="15"/>
  <c r="H9" i="15"/>
  <c r="Q17" i="16"/>
  <c r="Q16" i="16"/>
  <c r="Q15" i="16"/>
  <c r="Q13" i="16"/>
  <c r="L18" i="6" l="1"/>
  <c r="H14" i="15"/>
  <c r="AA18" i="1"/>
</calcChain>
</file>

<file path=xl/sharedStrings.xml><?xml version="1.0" encoding="utf-8"?>
<sst xmlns="http://schemas.openxmlformats.org/spreadsheetml/2006/main" count="268" uniqueCount="86">
  <si>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</si>
  <si>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</si>
  <si>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</si>
  <si>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</si>
  <si>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</si>
  <si>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</si>
  <si>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</si>
  <si>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</si>
  <si>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</si>
  <si>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</si>
  <si>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</si>
  <si>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</si>
  <si>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</si>
  <si>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</si>
  <si>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</si>
  <si>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</si>
  <si>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</si>
  <si>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</si>
  <si>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</si>
  <si>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</si>
  <si>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</si>
  <si>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</si>
  <si>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</si>
  <si>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</si>
  <si>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</si>
  <si>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</si>
  <si>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</si>
  <si>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</si>
  <si>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</si>
  <si>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</si>
  <si>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</si>
  <si>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</si>
  <si>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</si>
  <si>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</si>
  <si>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</si>
  <si>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</si>
  <si>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</si>
  <si>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</si>
  <si>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</si>
  <si>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</si>
  <si>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</si>
  <si>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</si>
  <si>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</si>
  <si>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</si>
  <si>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</si>
  <si>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</si>
  <si>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</si>
  <si>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</si>
  <si>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</si>
  <si>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</si>
  <si>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</si>
  <si>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</si>
  <si>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</si>
  <si>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</si>
  <si>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</si>
  <si>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</si>
  <si>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</si>
  <si>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</si>
  <si>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</si>
  <si>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</si>
  <si>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</si>
  <si>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</si>
  <si>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</si>
  <si>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</si>
  <si>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</si>
  <si>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</si>
  <si>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</si>
  <si>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</si>
  <si>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 1403/11/30</t>
  </si>
  <si>
    <t>برای ماه منتهی به 1403/12/30</t>
  </si>
  <si>
    <t xml:space="preserve"> 1403/12/30</t>
  </si>
  <si>
    <t>برای ماه منتهی به  1403/12/30</t>
  </si>
  <si>
    <t>1403/12/30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</si>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</sst>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10" fontId="4" fillId="0" borderId="4" xfId="2" applyNumberFormat="1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right" vertical="center" indent="1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readingOrder="2"/>
    </xf>
    <xf numFmtId="3" fontId="4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/>
    </xf>
    <xf numFmtId="3" fontId="4" fillId="0" borderId="4" xfId="0" applyNumberFormat="1" applyFont="1" applyFill="1" applyBorder="1"/>
    <xf numFmtId="10" fontId="4" fillId="0" borderId="4" xfId="2" applyNumberFormat="1" applyFont="1" applyFill="1" applyBorder="1"/>
    <xf numFmtId="3" fontId="4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readingOrder="2"/>
    </xf>
    <xf numFmtId="0" fontId="4" fillId="0" borderId="0" xfId="0" applyFont="1" applyFill="1" applyAlignment="1">
      <alignment horizontal="center" vertical="center" readingOrder="2"/>
    </xf>
    <xf numFmtId="0" fontId="6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12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 indent="1" readingOrder="2"/>
    </xf>
    <xf numFmtId="0" fontId="8" fillId="0" borderId="0" xfId="0" applyFont="1" applyFill="1" applyAlignment="1">
      <alignment horizontal="center" vertical="center" wrapText="1" readingOrder="2"/>
    </xf>
    <xf numFmtId="0" fontId="8" fillId="0" borderId="0" xfId="0" applyFont="1" applyFill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6" fillId="0" borderId="2" xfId="0" applyFont="1" applyFill="1" applyBorder="1" applyAlignment="1">
      <alignment horizontal="center" vertical="center" wrapText="1" readingOrder="2"/>
    </xf>
    <xf numFmtId="0" fontId="7" fillId="0" borderId="0" xfId="0" applyFont="1" applyFill="1" applyAlignment="1">
      <alignment horizontal="center" vertical="center" wrapText="1" readingOrder="2"/>
    </xf>
    <xf numFmtId="0" fontId="6" fillId="0" borderId="0" xfId="0" applyFont="1" applyFill="1" applyAlignment="1">
      <alignment horizontal="right" vertical="center" wrapText="1" readingOrder="2"/>
    </xf>
    <xf numFmtId="3" fontId="6" fillId="0" borderId="0" xfId="0" applyNumberFormat="1" applyFont="1" applyFill="1" applyAlignment="1">
      <alignment horizontal="left" vertical="center" wrapText="1" readingOrder="1"/>
    </xf>
    <xf numFmtId="0" fontId="6" fillId="0" borderId="0" xfId="0" applyFont="1" applyFill="1" applyAlignment="1">
      <alignment horizontal="left" vertical="center" wrapText="1" readingOrder="1"/>
    </xf>
    <xf numFmtId="0" fontId="6" fillId="0" borderId="4" xfId="0" applyFont="1" applyFill="1" applyBorder="1" applyAlignment="1">
      <alignment horizontal="right" vertical="center" wrapText="1" readingOrder="1"/>
    </xf>
    <xf numFmtId="0" fontId="6" fillId="0" borderId="0" xfId="0" applyFont="1" applyFill="1" applyAlignment="1">
      <alignment horizontal="right" vertical="center" wrapText="1" readingOrder="1"/>
    </xf>
    <xf numFmtId="3" fontId="6" fillId="0" borderId="4" xfId="0" applyNumberFormat="1" applyFont="1" applyFill="1" applyBorder="1" applyAlignment="1">
      <alignment horizontal="left" vertical="center" wrapText="1" readingOrder="1"/>
    </xf>
    <xf numFmtId="3" fontId="4" fillId="0" borderId="0" xfId="0" applyNumberFormat="1" applyFont="1" applyFill="1" applyAlignment="1">
      <alignment horizontal="center" vertical="center" readingOrder="2"/>
    </xf>
    <xf numFmtId="0" fontId="10" fillId="0" borderId="0" xfId="0" applyFont="1" applyFill="1" applyAlignment="1">
      <alignment horizontal="center" vertical="center" readingOrder="2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/>
    <xf numFmtId="3" fontId="6" fillId="0" borderId="4" xfId="0" applyNumberFormat="1" applyFont="1" applyFill="1" applyBorder="1" applyAlignment="1">
      <alignment horizontal="center"/>
    </xf>
    <xf numFmtId="0" fontId="6" fillId="0" borderId="0" xfId="0" applyFont="1" applyFill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 applyFill="1"/>
    <xf numFmtId="0" fontId="10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13</xdr:col>
      <xdr:colOff>219075</xdr:colOff>
      <xdr:row>60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957F4D-B855-FB84-DFD4-9250ECF9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61525" y="28575"/>
          <a:ext cx="8143875" cy="1158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tabSelected="1" view="pageBreakPreview" topLeftCell="A13" zoomScaleNormal="100" zoomScaleSheetLayoutView="100" workbookViewId="0">
      <selection activeCell="E25" sqref="E25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1"/>
  <sheetViews>
    <sheetView rightToLeft="1" view="pageBreakPreview" zoomScale="85" zoomScaleNormal="85" zoomScaleSheetLayoutView="85" workbookViewId="0">
      <selection activeCell="O14" sqref="O14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67" t="s">
        <v>48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3:17" ht="30" x14ac:dyDescent="0.55000000000000004">
      <c r="C3" s="67" t="s">
        <v>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3:17" ht="30" x14ac:dyDescent="0.55000000000000004">
      <c r="C4" s="67" t="s">
        <v>69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71" t="s">
        <v>40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9" spans="3:17" s="5" customFormat="1" ht="34.5" customHeight="1" x14ac:dyDescent="0.25">
      <c r="C9" s="68" t="s">
        <v>44</v>
      </c>
      <c r="D9" s="68" t="s">
        <v>68</v>
      </c>
      <c r="E9" s="68" t="s">
        <v>2</v>
      </c>
      <c r="F9" s="68" t="s">
        <v>2</v>
      </c>
      <c r="G9" s="68" t="s">
        <v>2</v>
      </c>
      <c r="I9" s="68" t="s">
        <v>3</v>
      </c>
      <c r="J9" s="68" t="s">
        <v>3</v>
      </c>
      <c r="K9" s="68" t="s">
        <v>3</v>
      </c>
      <c r="M9" s="68" t="s">
        <v>70</v>
      </c>
      <c r="N9" s="68" t="s">
        <v>4</v>
      </c>
      <c r="O9" s="68" t="s">
        <v>4</v>
      </c>
      <c r="P9" s="68" t="s">
        <v>4</v>
      </c>
      <c r="Q9" s="68" t="s">
        <v>4</v>
      </c>
    </row>
    <row r="10" spans="3:17" s="17" customFormat="1" ht="24" x14ac:dyDescent="0.25">
      <c r="C10" s="68"/>
      <c r="D10" s="46"/>
      <c r="E10" s="69" t="s">
        <v>6</v>
      </c>
      <c r="F10" s="46"/>
      <c r="G10" s="69" t="s">
        <v>7</v>
      </c>
      <c r="I10" s="69" t="s">
        <v>45</v>
      </c>
      <c r="J10" s="46"/>
      <c r="K10" s="69" t="s">
        <v>46</v>
      </c>
      <c r="M10" s="69" t="s">
        <v>6</v>
      </c>
      <c r="N10" s="46"/>
      <c r="O10" s="69" t="s">
        <v>7</v>
      </c>
      <c r="Q10" s="69" t="s">
        <v>11</v>
      </c>
    </row>
    <row r="11" spans="3:17" s="17" customFormat="1" ht="24" x14ac:dyDescent="0.25">
      <c r="C11" s="68"/>
      <c r="D11" s="47"/>
      <c r="E11" s="70" t="s">
        <v>6</v>
      </c>
      <c r="F11" s="47"/>
      <c r="G11" s="70" t="s">
        <v>7</v>
      </c>
      <c r="I11" s="70"/>
      <c r="J11" s="47"/>
      <c r="K11" s="70"/>
      <c r="M11" s="70" t="s">
        <v>6</v>
      </c>
      <c r="N11" s="47"/>
      <c r="O11" s="70" t="s">
        <v>7</v>
      </c>
      <c r="Q11" s="70" t="s">
        <v>11</v>
      </c>
    </row>
    <row r="12" spans="3:17" ht="9" customHeight="1" x14ac:dyDescent="0.55000000000000004">
      <c r="C12" s="16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60</v>
      </c>
      <c r="E13" s="3">
        <f>'سهام پروژه'!G18</f>
        <v>370000000000</v>
      </c>
      <c r="G13" s="3">
        <f>'سهام پروژه'!I18</f>
        <v>370000000000</v>
      </c>
      <c r="I13" s="3">
        <f>'سهام پروژه'!M18</f>
        <v>0</v>
      </c>
      <c r="K13" s="3">
        <f>'سهام پروژه'!Q18</f>
        <v>0</v>
      </c>
      <c r="M13" s="3">
        <f>'سهام پروژه'!W18</f>
        <v>370000000000</v>
      </c>
      <c r="O13" s="3">
        <f>'سهام پروژه'!Y18</f>
        <v>370000000000</v>
      </c>
      <c r="Q13" s="7">
        <f>O13/$O$17</f>
        <v>0.4761896546168492</v>
      </c>
    </row>
    <row r="14" spans="3:17" x14ac:dyDescent="0.55000000000000004">
      <c r="C14" s="2" t="s">
        <v>47</v>
      </c>
      <c r="E14" s="3">
        <f>سپرده!D18</f>
        <v>400422153308</v>
      </c>
      <c r="G14" s="3">
        <f>E14</f>
        <v>400422153308</v>
      </c>
      <c r="I14" s="3">
        <f>سپرده!F18</f>
        <v>23434519788</v>
      </c>
      <c r="K14" s="3">
        <f>سپرده!H18</f>
        <v>16855332532</v>
      </c>
      <c r="M14" s="3">
        <f>سپرده!J18</f>
        <v>407001340564</v>
      </c>
      <c r="O14" s="3">
        <f>سپرده!J18</f>
        <v>407001340564</v>
      </c>
      <c r="Q14" s="7">
        <f>O14/$O$17</f>
        <v>0.52381034538315074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7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7">
        <f>O16/$O$17</f>
        <v>0</v>
      </c>
    </row>
    <row r="17" spans="3:17" ht="21.75" thickBot="1" x14ac:dyDescent="0.6">
      <c r="C17" s="2" t="s">
        <v>39</v>
      </c>
      <c r="D17" s="3"/>
      <c r="E17" s="8">
        <f>SUM(E12:E16)</f>
        <v>770422153308</v>
      </c>
      <c r="F17" s="3"/>
      <c r="G17" s="8">
        <f>SUM(G12:G16)</f>
        <v>770422153308</v>
      </c>
      <c r="H17" s="3"/>
      <c r="I17" s="8">
        <f>SUM(I12:I16)</f>
        <v>23434519788</v>
      </c>
      <c r="J17" s="3"/>
      <c r="K17" s="8">
        <f>SUM(K12:K16)</f>
        <v>16855332532</v>
      </c>
      <c r="L17" s="3"/>
      <c r="M17" s="8">
        <f>SUM(M12:M16)</f>
        <v>777001340564</v>
      </c>
      <c r="N17" s="3"/>
      <c r="O17" s="8">
        <f>SUM(O12:O16)</f>
        <v>777001340564</v>
      </c>
      <c r="P17" s="3"/>
      <c r="Q17" s="14">
        <f t="shared" ref="Q17" si="0">O17/$O$17</f>
        <v>1</v>
      </c>
    </row>
    <row r="18" spans="3:17" ht="21.75" thickTop="1" x14ac:dyDescent="0.55000000000000004">
      <c r="Q18" s="7"/>
    </row>
    <row r="20" spans="3:17" ht="171" customHeight="1" x14ac:dyDescent="0.55000000000000004"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3:17" ht="30" x14ac:dyDescent="0.75">
      <c r="I21" s="19">
        <v>1</v>
      </c>
    </row>
  </sheetData>
  <sortState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50" zoomScaleNormal="50" zoomScaleSheetLayoutView="50" workbookViewId="0">
      <selection activeCell="C14" sqref="C14"/>
    </sheetView>
  </sheetViews>
  <sheetFormatPr defaultColWidth="9.125" defaultRowHeight="33" x14ac:dyDescent="0.8"/>
  <cols>
    <col min="1" max="1" width="2.625" style="21" customWidth="1"/>
    <col min="2" max="2" width="1.25" style="21" customWidth="1"/>
    <col min="3" max="3" width="53.125" style="21" bestFit="1" customWidth="1"/>
    <col min="4" max="4" width="1" style="21" customWidth="1"/>
    <col min="5" max="5" width="9" style="21" bestFit="1" customWidth="1"/>
    <col min="6" max="6" width="3.625" style="21" bestFit="1" customWidth="1"/>
    <col min="7" max="7" width="27" style="21" bestFit="1" customWidth="1"/>
    <col min="8" max="8" width="3.625" style="21" bestFit="1" customWidth="1"/>
    <col min="9" max="9" width="29" style="21" bestFit="1" customWidth="1"/>
    <col min="10" max="10" width="3.625" style="21" bestFit="1" customWidth="1"/>
    <col min="11" max="11" width="9" style="21" bestFit="1" customWidth="1"/>
    <col min="12" max="12" width="3.625" style="21" bestFit="1" customWidth="1"/>
    <col min="13" max="13" width="27" style="21" bestFit="1" customWidth="1"/>
    <col min="14" max="14" width="3.625" style="21" bestFit="1" customWidth="1"/>
    <col min="15" max="15" width="9" style="21" bestFit="1" customWidth="1"/>
    <col min="16" max="16" width="3.375" style="21" bestFit="1" customWidth="1"/>
    <col min="17" max="17" width="27" style="21" bestFit="1" customWidth="1"/>
    <col min="18" max="18" width="3.625" style="21" bestFit="1" customWidth="1"/>
    <col min="19" max="19" width="9" style="21" bestFit="1" customWidth="1"/>
    <col min="20" max="20" width="3.625" style="21" bestFit="1" customWidth="1"/>
    <col min="21" max="21" width="16.25" style="21" bestFit="1" customWidth="1"/>
    <col min="22" max="22" width="3.625" style="21" bestFit="1" customWidth="1"/>
    <col min="23" max="23" width="27" style="21" bestFit="1" customWidth="1"/>
    <col min="24" max="24" width="3.625" style="21" bestFit="1" customWidth="1"/>
    <col min="25" max="25" width="29" style="21" bestFit="1" customWidth="1"/>
    <col min="26" max="26" width="3.625" style="21" bestFit="1" customWidth="1"/>
    <col min="27" max="27" width="20.125" style="33" customWidth="1"/>
    <col min="28" max="28" width="1" style="21" customWidth="1"/>
    <col min="29" max="29" width="9.125" style="21" customWidth="1"/>
    <col min="30" max="16384" width="9.125" style="21"/>
  </cols>
  <sheetData>
    <row r="2" spans="3:27" ht="46.5" x14ac:dyDescent="0.8">
      <c r="C2" s="73" t="s">
        <v>48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3:27" ht="46.5" x14ac:dyDescent="0.8">
      <c r="C3" s="73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3:27" ht="46.5" x14ac:dyDescent="0.8">
      <c r="C4" s="73" t="s">
        <v>71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3:27" ht="147" customHeight="1" x14ac:dyDescent="0.8"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3:27" ht="39" x14ac:dyDescent="0.8">
      <c r="C6" s="72" t="s">
        <v>51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</row>
    <row r="8" spans="3:27" s="26" customFormat="1" ht="34.5" customHeight="1" x14ac:dyDescent="0.25">
      <c r="C8" s="80" t="s">
        <v>1</v>
      </c>
      <c r="E8" s="79" t="s">
        <v>68</v>
      </c>
      <c r="F8" s="79" t="s">
        <v>2</v>
      </c>
      <c r="G8" s="79" t="s">
        <v>2</v>
      </c>
      <c r="H8" s="79" t="s">
        <v>2</v>
      </c>
      <c r="I8" s="79" t="s">
        <v>2</v>
      </c>
      <c r="J8" s="74"/>
      <c r="K8" s="79" t="s">
        <v>3</v>
      </c>
      <c r="L8" s="79" t="s">
        <v>3</v>
      </c>
      <c r="M8" s="79" t="s">
        <v>3</v>
      </c>
      <c r="N8" s="79" t="s">
        <v>3</v>
      </c>
      <c r="O8" s="79" t="s">
        <v>3</v>
      </c>
      <c r="P8" s="79" t="s">
        <v>3</v>
      </c>
      <c r="Q8" s="79" t="s">
        <v>3</v>
      </c>
      <c r="R8" s="74"/>
      <c r="S8" s="79" t="s">
        <v>70</v>
      </c>
      <c r="T8" s="79" t="s">
        <v>4</v>
      </c>
      <c r="U8" s="79" t="s">
        <v>4</v>
      </c>
      <c r="V8" s="79" t="s">
        <v>4</v>
      </c>
      <c r="W8" s="79" t="s">
        <v>4</v>
      </c>
      <c r="X8" s="79" t="s">
        <v>4</v>
      </c>
      <c r="Y8" s="79" t="s">
        <v>4</v>
      </c>
      <c r="Z8" s="79" t="s">
        <v>4</v>
      </c>
      <c r="AA8" s="79" t="s">
        <v>4</v>
      </c>
    </row>
    <row r="9" spans="3:27" s="26" customFormat="1" ht="44.25" customHeight="1" x14ac:dyDescent="0.25">
      <c r="C9" s="80" t="s">
        <v>1</v>
      </c>
      <c r="D9" s="74"/>
      <c r="E9" s="77" t="s">
        <v>5</v>
      </c>
      <c r="F9" s="75"/>
      <c r="G9" s="77" t="s">
        <v>6</v>
      </c>
      <c r="H9" s="27"/>
      <c r="I9" s="77" t="s">
        <v>7</v>
      </c>
      <c r="J9" s="74"/>
      <c r="K9" s="77" t="s">
        <v>8</v>
      </c>
      <c r="L9" s="77" t="s">
        <v>8</v>
      </c>
      <c r="M9" s="77" t="s">
        <v>8</v>
      </c>
      <c r="N9" s="27"/>
      <c r="O9" s="77" t="s">
        <v>9</v>
      </c>
      <c r="P9" s="77" t="s">
        <v>9</v>
      </c>
      <c r="Q9" s="77" t="s">
        <v>9</v>
      </c>
      <c r="R9" s="74"/>
      <c r="S9" s="77" t="s">
        <v>5</v>
      </c>
      <c r="T9" s="75"/>
      <c r="U9" s="77" t="s">
        <v>10</v>
      </c>
      <c r="V9" s="75"/>
      <c r="W9" s="77" t="s">
        <v>6</v>
      </c>
      <c r="X9" s="75"/>
      <c r="Y9" s="77" t="s">
        <v>7</v>
      </c>
      <c r="Z9" s="74"/>
      <c r="AA9" s="77" t="s">
        <v>11</v>
      </c>
    </row>
    <row r="10" spans="3:27" s="26" customFormat="1" ht="54" customHeight="1" x14ac:dyDescent="0.25">
      <c r="C10" s="80" t="s">
        <v>1</v>
      </c>
      <c r="D10" s="74"/>
      <c r="E10" s="78" t="s">
        <v>5</v>
      </c>
      <c r="F10" s="76"/>
      <c r="G10" s="78" t="s">
        <v>6</v>
      </c>
      <c r="H10" s="28"/>
      <c r="I10" s="78" t="s">
        <v>7</v>
      </c>
      <c r="J10" s="74"/>
      <c r="K10" s="78" t="s">
        <v>5</v>
      </c>
      <c r="L10" s="28"/>
      <c r="M10" s="78" t="s">
        <v>6</v>
      </c>
      <c r="N10" s="28"/>
      <c r="O10" s="78" t="s">
        <v>5</v>
      </c>
      <c r="P10" s="28"/>
      <c r="Q10" s="78" t="s">
        <v>12</v>
      </c>
      <c r="R10" s="74"/>
      <c r="S10" s="78" t="s">
        <v>5</v>
      </c>
      <c r="T10" s="76"/>
      <c r="U10" s="78" t="s">
        <v>10</v>
      </c>
      <c r="V10" s="76"/>
      <c r="W10" s="78" t="s">
        <v>6</v>
      </c>
      <c r="X10" s="76"/>
      <c r="Y10" s="78" t="s">
        <v>7</v>
      </c>
      <c r="Z10" s="74"/>
      <c r="AA10" s="78" t="s">
        <v>11</v>
      </c>
    </row>
    <row r="11" spans="3:27" x14ac:dyDescent="0.8">
      <c r="C11" s="29" t="s">
        <v>54</v>
      </c>
      <c r="E11" s="30"/>
      <c r="G11" s="30">
        <v>150000000000</v>
      </c>
      <c r="I11" s="30">
        <v>150000000000</v>
      </c>
      <c r="K11" s="30"/>
      <c r="M11" s="30"/>
      <c r="O11" s="30"/>
      <c r="Q11" s="30"/>
      <c r="S11" s="30"/>
      <c r="U11" s="30"/>
      <c r="W11" s="30">
        <f>M11+G11</f>
        <v>150000000000</v>
      </c>
      <c r="Y11" s="30">
        <f>W11</f>
        <v>150000000000</v>
      </c>
      <c r="AA11" s="31">
        <f>Y11/'سرمایه گذاری ها'!$O$17</f>
        <v>0.19304985997980373</v>
      </c>
    </row>
    <row r="12" spans="3:27" x14ac:dyDescent="0.8">
      <c r="C12" s="21" t="s">
        <v>66</v>
      </c>
      <c r="E12" s="30"/>
      <c r="G12" s="30">
        <v>100000000000</v>
      </c>
      <c r="I12" s="30">
        <v>100000000000</v>
      </c>
      <c r="K12" s="30"/>
      <c r="M12" s="30"/>
      <c r="O12" s="30"/>
      <c r="Q12" s="30"/>
      <c r="S12" s="30"/>
      <c r="U12" s="30"/>
      <c r="W12" s="30">
        <f>M12+G12</f>
        <v>100000000000</v>
      </c>
      <c r="Y12" s="30">
        <f>W12</f>
        <v>100000000000</v>
      </c>
      <c r="AA12" s="31">
        <f>Y12/'سرمایه گذاری ها'!$O$17</f>
        <v>0.12869990665320249</v>
      </c>
    </row>
    <row r="13" spans="3:27" x14ac:dyDescent="0.8">
      <c r="C13" s="21" t="s">
        <v>50</v>
      </c>
      <c r="E13" s="30"/>
      <c r="G13" s="30">
        <v>80000000000</v>
      </c>
      <c r="I13" s="30">
        <v>80000000000</v>
      </c>
      <c r="K13" s="30"/>
      <c r="M13" s="30"/>
      <c r="O13" s="30"/>
      <c r="Q13" s="30"/>
      <c r="S13" s="30"/>
      <c r="U13" s="30"/>
      <c r="W13" s="30">
        <v>80000000000</v>
      </c>
      <c r="Y13" s="30">
        <v>80000000000</v>
      </c>
      <c r="AA13" s="31">
        <f>Y13/'سرمایه گذاری ها'!$O$17</f>
        <v>0.102959925322562</v>
      </c>
    </row>
    <row r="14" spans="3:27" x14ac:dyDescent="0.8">
      <c r="C14" s="21" t="s">
        <v>61</v>
      </c>
      <c r="E14" s="30"/>
      <c r="G14" s="30">
        <v>20000000000</v>
      </c>
      <c r="I14" s="30">
        <v>20000000000</v>
      </c>
      <c r="K14" s="30"/>
      <c r="M14" s="30"/>
      <c r="O14" s="30"/>
      <c r="Q14" s="30"/>
      <c r="S14" s="30"/>
      <c r="U14" s="30"/>
      <c r="W14" s="30">
        <v>20000000000</v>
      </c>
      <c r="Y14" s="30">
        <v>20000000000</v>
      </c>
      <c r="AA14" s="31">
        <f>Y14/'سرمایه گذاری ها'!$O$17</f>
        <v>2.57399813306405E-2</v>
      </c>
    </row>
    <row r="15" spans="3:27" x14ac:dyDescent="0.8">
      <c r="C15" s="21" t="s">
        <v>67</v>
      </c>
      <c r="G15" s="30">
        <v>20000000000</v>
      </c>
      <c r="I15" s="30">
        <v>20000000000</v>
      </c>
      <c r="M15" s="30"/>
      <c r="N15" s="30"/>
      <c r="O15" s="30"/>
      <c r="P15" s="30"/>
      <c r="Q15" s="30"/>
      <c r="W15" s="30">
        <v>20000000000</v>
      </c>
      <c r="X15" s="30"/>
      <c r="Y15" s="30">
        <v>20000000000</v>
      </c>
      <c r="AA15" s="31">
        <f>Y15/'سرمایه گذاری ها'!$O$17</f>
        <v>2.57399813306405E-2</v>
      </c>
    </row>
    <row r="16" spans="3:27" hidden="1" x14ac:dyDescent="0.8">
      <c r="C16" s="21" t="s">
        <v>52</v>
      </c>
      <c r="E16" s="30"/>
      <c r="G16" s="30">
        <v>0</v>
      </c>
      <c r="I16" s="30">
        <v>0</v>
      </c>
      <c r="K16" s="30"/>
      <c r="M16" s="30"/>
      <c r="O16" s="30"/>
      <c r="Q16" s="30"/>
      <c r="S16" s="30"/>
      <c r="U16" s="30"/>
      <c r="W16" s="30">
        <v>0</v>
      </c>
      <c r="Y16" s="30">
        <v>0</v>
      </c>
      <c r="AA16" s="31">
        <f>Y16/'سرمایه گذاری ها'!$O$17</f>
        <v>0</v>
      </c>
    </row>
    <row r="17" spans="3:27" ht="18" customHeight="1" x14ac:dyDescent="0.8">
      <c r="E17" s="30"/>
      <c r="G17" s="30"/>
      <c r="I17" s="30"/>
      <c r="K17" s="30"/>
      <c r="M17" s="30"/>
      <c r="O17" s="30"/>
      <c r="Q17" s="30"/>
      <c r="S17" s="30"/>
      <c r="U17" s="30"/>
      <c r="W17" s="30"/>
      <c r="Y17" s="30"/>
      <c r="AA17" s="31"/>
    </row>
    <row r="18" spans="3:27" ht="33.75" thickBot="1" x14ac:dyDescent="0.85">
      <c r="C18" s="21" t="s">
        <v>39</v>
      </c>
      <c r="E18" s="32"/>
      <c r="F18" s="30"/>
      <c r="G18" s="32">
        <f>SUM(G11:G17)</f>
        <v>370000000000</v>
      </c>
      <c r="H18" s="32"/>
      <c r="I18" s="32">
        <f>SUM(I11:I17)</f>
        <v>370000000000</v>
      </c>
      <c r="J18" s="30"/>
      <c r="K18" s="32">
        <f>SUM(K11:K15)</f>
        <v>0</v>
      </c>
      <c r="L18" s="32"/>
      <c r="M18" s="32">
        <f>SUM(M11:M15)</f>
        <v>0</v>
      </c>
      <c r="N18" s="32"/>
      <c r="O18" s="32">
        <f>SUM(O11:O15)</f>
        <v>0</v>
      </c>
      <c r="P18" s="32"/>
      <c r="Q18" s="32">
        <f>SUM(Q11:Q15)</f>
        <v>0</v>
      </c>
      <c r="R18" s="30"/>
      <c r="S18" s="32">
        <f>SUM(S11:S15)</f>
        <v>0</v>
      </c>
      <c r="T18" s="32"/>
      <c r="U18" s="32">
        <f>SUM(U11:U15)</f>
        <v>0</v>
      </c>
      <c r="V18" s="32"/>
      <c r="W18" s="32">
        <f>SUM(W11:W16)</f>
        <v>370000000000</v>
      </c>
      <c r="X18" s="32"/>
      <c r="Y18" s="32">
        <f>SUM(Y11:Y16)</f>
        <v>370000000000</v>
      </c>
      <c r="Z18" s="30"/>
      <c r="AA18" s="34">
        <f>SUM(AA11:AA15)</f>
        <v>0.4761896546168492</v>
      </c>
    </row>
    <row r="19" spans="3:27" ht="63.75" customHeight="1" thickTop="1" x14ac:dyDescent="0.8"/>
    <row r="20" spans="3:27" ht="30.75" customHeight="1" x14ac:dyDescent="0.95">
      <c r="O20" s="40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55" zoomScaleNormal="70" zoomScaleSheetLayoutView="55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82" t="s">
        <v>48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2:32" ht="39" x14ac:dyDescent="0.6">
      <c r="B3" s="82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</row>
    <row r="4" spans="2:32" ht="39" x14ac:dyDescent="0.6">
      <c r="B4" s="82" t="s">
        <v>71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2:32" ht="39" x14ac:dyDescent="0.6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2:32" ht="39" x14ac:dyDescent="0.6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3" x14ac:dyDescent="0.55000000000000004">
      <c r="B8" s="83" t="s">
        <v>55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</row>
    <row r="10" spans="2:32" s="12" customFormat="1" ht="33" customHeight="1" x14ac:dyDescent="0.95">
      <c r="B10" s="79" t="s">
        <v>16</v>
      </c>
      <c r="C10" s="79" t="s">
        <v>16</v>
      </c>
      <c r="D10" s="79" t="s">
        <v>16</v>
      </c>
      <c r="E10" s="79" t="s">
        <v>16</v>
      </c>
      <c r="F10" s="79" t="s">
        <v>16</v>
      </c>
      <c r="G10" s="79" t="s">
        <v>16</v>
      </c>
      <c r="H10" s="79" t="s">
        <v>16</v>
      </c>
      <c r="I10" s="79" t="s">
        <v>16</v>
      </c>
      <c r="J10" s="79" t="s">
        <v>16</v>
      </c>
      <c r="K10" s="51"/>
      <c r="L10" s="79" t="s">
        <v>68</v>
      </c>
      <c r="M10" s="79" t="s">
        <v>2</v>
      </c>
      <c r="N10" s="79" t="s">
        <v>2</v>
      </c>
      <c r="O10" s="79" t="s">
        <v>2</v>
      </c>
      <c r="P10" s="79" t="s">
        <v>2</v>
      </c>
      <c r="Q10" s="51"/>
      <c r="R10" s="79" t="s">
        <v>3</v>
      </c>
      <c r="S10" s="79" t="s">
        <v>3</v>
      </c>
      <c r="T10" s="79" t="s">
        <v>3</v>
      </c>
      <c r="U10" s="79" t="s">
        <v>3</v>
      </c>
      <c r="V10" s="79" t="s">
        <v>3</v>
      </c>
      <c r="W10" s="79" t="s">
        <v>3</v>
      </c>
      <c r="X10" s="79" t="s">
        <v>3</v>
      </c>
      <c r="Y10" s="51"/>
      <c r="Z10" s="79" t="s">
        <v>70</v>
      </c>
      <c r="AA10" s="79" t="s">
        <v>4</v>
      </c>
      <c r="AB10" s="79" t="s">
        <v>4</v>
      </c>
      <c r="AC10" s="79" t="s">
        <v>4</v>
      </c>
      <c r="AD10" s="79" t="s">
        <v>4</v>
      </c>
      <c r="AE10" s="79" t="s">
        <v>4</v>
      </c>
      <c r="AF10" s="79" t="s">
        <v>4</v>
      </c>
    </row>
    <row r="11" spans="2:32" s="12" customFormat="1" ht="29.25" customHeight="1" x14ac:dyDescent="0.95">
      <c r="B11" s="77" t="s">
        <v>17</v>
      </c>
      <c r="C11" s="52"/>
      <c r="D11" s="77" t="s">
        <v>42</v>
      </c>
      <c r="E11" s="52"/>
      <c r="F11" s="77" t="s">
        <v>15</v>
      </c>
      <c r="G11" s="52"/>
      <c r="H11" s="77" t="s">
        <v>18</v>
      </c>
      <c r="I11" s="52"/>
      <c r="J11" s="77" t="s">
        <v>13</v>
      </c>
      <c r="K11" s="51"/>
      <c r="L11" s="77" t="s">
        <v>5</v>
      </c>
      <c r="M11" s="52"/>
      <c r="N11" s="77" t="s">
        <v>6</v>
      </c>
      <c r="O11" s="52"/>
      <c r="P11" s="77" t="s">
        <v>7</v>
      </c>
      <c r="Q11" s="51"/>
      <c r="R11" s="77" t="s">
        <v>8</v>
      </c>
      <c r="S11" s="77" t="s">
        <v>8</v>
      </c>
      <c r="T11" s="77" t="s">
        <v>8</v>
      </c>
      <c r="U11" s="52"/>
      <c r="V11" s="77" t="s">
        <v>9</v>
      </c>
      <c r="W11" s="77" t="s">
        <v>9</v>
      </c>
      <c r="X11" s="77" t="s">
        <v>9</v>
      </c>
      <c r="Y11" s="51"/>
      <c r="Z11" s="77" t="s">
        <v>5</v>
      </c>
      <c r="AA11" s="52"/>
      <c r="AB11" s="77" t="s">
        <v>6</v>
      </c>
      <c r="AC11" s="52"/>
      <c r="AD11" s="77" t="s">
        <v>7</v>
      </c>
      <c r="AE11" s="52"/>
      <c r="AF11" s="77" t="s">
        <v>19</v>
      </c>
    </row>
    <row r="12" spans="2:32" s="12" customFormat="1" ht="49.5" customHeight="1" x14ac:dyDescent="0.95">
      <c r="B12" s="78" t="s">
        <v>17</v>
      </c>
      <c r="C12" s="53"/>
      <c r="D12" s="78" t="s">
        <v>14</v>
      </c>
      <c r="E12" s="53"/>
      <c r="F12" s="78" t="s">
        <v>15</v>
      </c>
      <c r="G12" s="53"/>
      <c r="H12" s="78" t="s">
        <v>18</v>
      </c>
      <c r="I12" s="53"/>
      <c r="J12" s="78" t="s">
        <v>13</v>
      </c>
      <c r="K12" s="51"/>
      <c r="L12" s="78" t="s">
        <v>5</v>
      </c>
      <c r="M12" s="53"/>
      <c r="N12" s="78" t="s">
        <v>6</v>
      </c>
      <c r="O12" s="53"/>
      <c r="P12" s="78" t="s">
        <v>7</v>
      </c>
      <c r="Q12" s="51"/>
      <c r="R12" s="78" t="s">
        <v>5</v>
      </c>
      <c r="S12" s="53"/>
      <c r="T12" s="78" t="s">
        <v>6</v>
      </c>
      <c r="U12" s="53"/>
      <c r="V12" s="78" t="s">
        <v>5</v>
      </c>
      <c r="W12" s="53"/>
      <c r="X12" s="78" t="s">
        <v>12</v>
      </c>
      <c r="Y12" s="51"/>
      <c r="Z12" s="78" t="s">
        <v>5</v>
      </c>
      <c r="AA12" s="53"/>
      <c r="AB12" s="78" t="s">
        <v>6</v>
      </c>
      <c r="AC12" s="53"/>
      <c r="AD12" s="78" t="s">
        <v>7</v>
      </c>
      <c r="AE12" s="53"/>
      <c r="AF12" s="78" t="s">
        <v>19</v>
      </c>
    </row>
    <row r="13" spans="2:32" s="45" customFormat="1" ht="64.5" customHeight="1" x14ac:dyDescent="0.25">
      <c r="B13" s="43"/>
      <c r="C13" s="48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4"/>
      <c r="O13" s="44"/>
      <c r="P13" s="44"/>
      <c r="Q13" s="42"/>
      <c r="R13" s="44"/>
      <c r="S13" s="42"/>
      <c r="T13" s="44"/>
      <c r="U13" s="42"/>
      <c r="V13" s="42"/>
      <c r="W13" s="42"/>
      <c r="X13" s="44"/>
      <c r="Y13" s="42"/>
      <c r="Z13" s="44"/>
      <c r="AA13" s="44"/>
      <c r="AB13" s="44"/>
      <c r="AC13" s="44"/>
      <c r="AD13" s="44"/>
      <c r="AE13" s="54"/>
      <c r="AF13" s="55"/>
    </row>
    <row r="14" spans="2:32" s="12" customFormat="1" ht="33" x14ac:dyDescent="0.8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21"/>
      <c r="AF14" s="56"/>
    </row>
    <row r="15" spans="2:32" ht="33.75" thickBot="1" x14ac:dyDescent="0.85">
      <c r="B15" s="81" t="s">
        <v>39</v>
      </c>
      <c r="C15" s="81"/>
      <c r="D15" s="81"/>
      <c r="E15" s="81"/>
      <c r="F15" s="81"/>
      <c r="G15" s="81"/>
      <c r="H15" s="81"/>
      <c r="I15" s="81"/>
      <c r="J15" s="81"/>
      <c r="K15" s="19"/>
      <c r="L15" s="50">
        <f>SUM(L13:L13)</f>
        <v>0</v>
      </c>
      <c r="M15" s="19"/>
      <c r="N15" s="50">
        <f>SUM(N13:N13)</f>
        <v>0</v>
      </c>
      <c r="O15" s="19"/>
      <c r="P15" s="50">
        <f>SUM(P13:P13)</f>
        <v>0</v>
      </c>
      <c r="Q15" s="19"/>
      <c r="R15" s="50">
        <f>SUM(R13:R13)</f>
        <v>0</v>
      </c>
      <c r="S15" s="19"/>
      <c r="T15" s="50">
        <f>SUM(T13:T13)</f>
        <v>0</v>
      </c>
      <c r="U15" s="19"/>
      <c r="V15" s="50">
        <f>SUM(V13:V13)</f>
        <v>0</v>
      </c>
      <c r="W15" s="19"/>
      <c r="X15" s="50">
        <f>SUM(X13:X13)</f>
        <v>0</v>
      </c>
      <c r="Y15" s="19"/>
      <c r="Z15" s="50">
        <f>SUM(Z13:Z13)</f>
        <v>0</v>
      </c>
      <c r="AA15" s="19"/>
      <c r="AB15" s="50">
        <f>SUM(AB13:AB13)</f>
        <v>0</v>
      </c>
      <c r="AC15" s="19"/>
      <c r="AD15" s="50">
        <f>SUM(AD13:AD13)</f>
        <v>0</v>
      </c>
      <c r="AE15" s="21"/>
      <c r="AF15" s="57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21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B22" sqref="B22"/>
    </sheetView>
  </sheetViews>
  <sheetFormatPr defaultColWidth="9.125" defaultRowHeight="22.5" customHeight="1" x14ac:dyDescent="0.55000000000000004"/>
  <cols>
    <col min="1" max="1" width="2.125" style="96" customWidth="1"/>
    <col min="2" max="2" width="80.125" style="96" bestFit="1" customWidth="1"/>
    <col min="3" max="3" width="1" style="96" customWidth="1"/>
    <col min="4" max="4" width="16.75" style="96" bestFit="1" customWidth="1"/>
    <col min="5" max="5" width="1.125" style="96" customWidth="1"/>
    <col min="6" max="6" width="16.625" style="96" bestFit="1" customWidth="1"/>
    <col min="7" max="7" width="1.125" style="96" customWidth="1"/>
    <col min="8" max="8" width="16.625" style="96" bestFit="1" customWidth="1"/>
    <col min="9" max="9" width="1.125" style="96" customWidth="1"/>
    <col min="10" max="10" width="16.625" style="96" bestFit="1" customWidth="1"/>
    <col min="11" max="11" width="1.125" style="96" customWidth="1"/>
    <col min="12" max="12" width="20" style="96" bestFit="1" customWidth="1"/>
    <col min="13" max="13" width="1" style="96" customWidth="1"/>
    <col min="14" max="14" width="9.125" style="96" customWidth="1"/>
    <col min="15" max="16384" width="9.125" style="96"/>
  </cols>
  <sheetData>
    <row r="2" spans="2:20" ht="22.5" customHeight="1" x14ac:dyDescent="0.55000000000000004">
      <c r="B2" s="95" t="s">
        <v>48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20" ht="22.5" customHeight="1" x14ac:dyDescent="0.55000000000000004">
      <c r="B3" s="95" t="s">
        <v>0</v>
      </c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2:20" ht="22.5" customHeight="1" x14ac:dyDescent="0.55000000000000004">
      <c r="B4" s="95" t="s">
        <v>71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20" ht="22.5" customHeight="1" x14ac:dyDescent="0.55000000000000004">
      <c r="B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2:20" ht="22.5" customHeight="1" x14ac:dyDescent="0.55000000000000004">
      <c r="B6" s="99" t="s">
        <v>56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8"/>
      <c r="N6" s="98"/>
      <c r="O6" s="98"/>
      <c r="P6" s="98"/>
      <c r="Q6" s="98"/>
      <c r="R6" s="98"/>
      <c r="S6" s="98"/>
      <c r="T6" s="98"/>
    </row>
    <row r="7" spans="2:20" ht="22.5" customHeight="1" x14ac:dyDescent="0.55000000000000004">
      <c r="D7" s="100"/>
      <c r="E7" s="100"/>
      <c r="F7" s="100"/>
      <c r="G7" s="100"/>
      <c r="H7" s="100"/>
      <c r="I7" s="100"/>
      <c r="J7" s="100"/>
      <c r="K7" s="100"/>
      <c r="L7" s="100"/>
    </row>
    <row r="8" spans="2:20" s="102" customFormat="1" ht="22.5" customHeight="1" x14ac:dyDescent="0.55000000000000004">
      <c r="B8" s="101" t="s">
        <v>20</v>
      </c>
      <c r="D8" s="103" t="s">
        <v>68</v>
      </c>
      <c r="F8" s="103" t="s">
        <v>3</v>
      </c>
      <c r="G8" s="103" t="s">
        <v>3</v>
      </c>
      <c r="H8" s="103" t="s">
        <v>3</v>
      </c>
      <c r="J8" s="103" t="s">
        <v>70</v>
      </c>
      <c r="K8" s="103" t="s">
        <v>4</v>
      </c>
      <c r="L8" s="103" t="s">
        <v>4</v>
      </c>
    </row>
    <row r="9" spans="2:20" s="102" customFormat="1" ht="22.5" customHeight="1" x14ac:dyDescent="0.55000000000000004">
      <c r="B9" s="104" t="s">
        <v>20</v>
      </c>
      <c r="D9" s="105" t="s">
        <v>21</v>
      </c>
      <c r="F9" s="105" t="s">
        <v>22</v>
      </c>
      <c r="G9" s="106"/>
      <c r="H9" s="105" t="s">
        <v>23</v>
      </c>
      <c r="J9" s="105" t="s">
        <v>21</v>
      </c>
      <c r="K9" s="106"/>
      <c r="L9" s="107" t="s">
        <v>19</v>
      </c>
    </row>
    <row r="10" spans="2:20" s="102" customFormat="1" ht="8.25" customHeight="1" x14ac:dyDescent="0.75">
      <c r="B10" s="108"/>
      <c r="D10" s="109"/>
      <c r="F10" s="109"/>
      <c r="H10" s="109"/>
      <c r="J10" s="109"/>
      <c r="L10" s="110"/>
    </row>
    <row r="11" spans="2:20" s="102" customFormat="1" ht="22.5" customHeight="1" x14ac:dyDescent="0.55000000000000004">
      <c r="B11" s="111" t="s">
        <v>83</v>
      </c>
      <c r="C11" s="111"/>
      <c r="D11" s="112">
        <v>238014815637</v>
      </c>
      <c r="E11" s="111">
        <v>0</v>
      </c>
      <c r="F11" s="112">
        <v>5735716457</v>
      </c>
      <c r="G11" s="111">
        <v>0</v>
      </c>
      <c r="H11" s="112">
        <v>11425410719</v>
      </c>
      <c r="I11" s="111">
        <v>0</v>
      </c>
      <c r="J11" s="112">
        <f>D11+F11-H11</f>
        <v>232325121375</v>
      </c>
      <c r="K11" s="111">
        <v>0</v>
      </c>
      <c r="L11" s="113">
        <f>J11/'سرمایه گذاری ها'!$O$17</f>
        <v>0.29900221434156438</v>
      </c>
    </row>
    <row r="12" spans="2:20" s="102" customFormat="1" ht="22.5" customHeight="1" x14ac:dyDescent="0.55000000000000004">
      <c r="B12" s="111" t="s">
        <v>79</v>
      </c>
      <c r="C12" s="111"/>
      <c r="D12" s="112">
        <v>110181596813</v>
      </c>
      <c r="E12" s="111">
        <v>0</v>
      </c>
      <c r="F12" s="112">
        <v>6986</v>
      </c>
      <c r="G12" s="111">
        <v>0</v>
      </c>
      <c r="H12" s="112">
        <v>5179896813</v>
      </c>
      <c r="I12" s="111">
        <v>0</v>
      </c>
      <c r="J12" s="112">
        <f t="shared" ref="J12:J16" si="0">D12+F12-H12</f>
        <v>105001706986</v>
      </c>
      <c r="K12" s="111"/>
      <c r="L12" s="113">
        <f>J12/'سرمایه گذاری ها'!$O$17</f>
        <v>0.13513709887525119</v>
      </c>
    </row>
    <row r="13" spans="2:20" s="102" customFormat="1" ht="22.5" customHeight="1" x14ac:dyDescent="0.55000000000000004">
      <c r="B13" s="111" t="s">
        <v>80</v>
      </c>
      <c r="C13" s="111"/>
      <c r="D13" s="112">
        <v>46997078616</v>
      </c>
      <c r="E13" s="111">
        <v>0</v>
      </c>
      <c r="F13" s="112">
        <v>1094067168</v>
      </c>
      <c r="G13" s="111">
        <v>0</v>
      </c>
      <c r="H13" s="112">
        <v>0</v>
      </c>
      <c r="I13" s="111">
        <v>0</v>
      </c>
      <c r="J13" s="112">
        <f t="shared" si="0"/>
        <v>48091145784</v>
      </c>
      <c r="K13" s="111"/>
      <c r="L13" s="113">
        <f>J13/'سرمایه گذاری ها'!$O$17</f>
        <v>6.1893259732463526E-2</v>
      </c>
    </row>
    <row r="14" spans="2:20" s="102" customFormat="1" ht="22.5" customHeight="1" x14ac:dyDescent="0.55000000000000004">
      <c r="B14" s="111" t="s">
        <v>81</v>
      </c>
      <c r="C14" s="111"/>
      <c r="D14" s="112">
        <v>5223358200</v>
      </c>
      <c r="E14" s="111"/>
      <c r="F14" s="112">
        <v>16604707532</v>
      </c>
      <c r="G14" s="111"/>
      <c r="H14" s="112">
        <v>250025000</v>
      </c>
      <c r="I14" s="111"/>
      <c r="J14" s="112">
        <f t="shared" si="0"/>
        <v>21578040732</v>
      </c>
      <c r="K14" s="111"/>
      <c r="L14" s="113">
        <f>J14/'سرمایه گذاری ها'!$O$17</f>
        <v>2.7770918279674012E-2</v>
      </c>
    </row>
    <row r="15" spans="2:20" s="102" customFormat="1" ht="22.5" customHeight="1" x14ac:dyDescent="0.55000000000000004">
      <c r="B15" s="111" t="s">
        <v>84</v>
      </c>
      <c r="C15" s="111"/>
      <c r="D15" s="112">
        <v>5293242</v>
      </c>
      <c r="E15" s="111">
        <v>0</v>
      </c>
      <c r="F15" s="112">
        <v>21645</v>
      </c>
      <c r="G15" s="111">
        <v>0</v>
      </c>
      <c r="H15" s="112">
        <v>0</v>
      </c>
      <c r="I15" s="111">
        <v>0</v>
      </c>
      <c r="J15" s="112">
        <f t="shared" si="0"/>
        <v>5314887</v>
      </c>
      <c r="K15" s="111"/>
      <c r="L15" s="113">
        <f>J15/'سرمایه گذاری ها'!$O$17</f>
        <v>6.8402546077231948E-6</v>
      </c>
    </row>
    <row r="16" spans="2:20" s="102" customFormat="1" ht="22.5" customHeight="1" x14ac:dyDescent="0.55000000000000004">
      <c r="B16" s="111" t="s">
        <v>85</v>
      </c>
      <c r="C16" s="111"/>
      <c r="D16" s="112">
        <v>10800</v>
      </c>
      <c r="E16" s="111"/>
      <c r="F16" s="112">
        <v>0</v>
      </c>
      <c r="G16" s="111"/>
      <c r="H16" s="112">
        <v>0</v>
      </c>
      <c r="I16" s="111"/>
      <c r="J16" s="112">
        <f t="shared" si="0"/>
        <v>10800</v>
      </c>
      <c r="K16" s="111"/>
      <c r="L16" s="113">
        <f>J16/'سرمایه گذاری ها'!$O$17</f>
        <v>1.3899589918545869E-8</v>
      </c>
    </row>
    <row r="17" spans="2:12" s="102" customFormat="1" ht="10.5" customHeight="1" x14ac:dyDescent="0.55000000000000004">
      <c r="B17" s="111"/>
      <c r="C17" s="111"/>
      <c r="D17" s="112"/>
      <c r="E17" s="111"/>
      <c r="F17" s="112"/>
      <c r="G17" s="111"/>
      <c r="H17" s="112"/>
      <c r="I17" s="111"/>
      <c r="J17" s="112"/>
      <c r="K17" s="111"/>
      <c r="L17" s="113"/>
    </row>
    <row r="18" spans="2:12" ht="22.5" customHeight="1" thickBot="1" x14ac:dyDescent="0.6">
      <c r="B18" s="114" t="s">
        <v>39</v>
      </c>
      <c r="C18" s="114"/>
      <c r="D18" s="115">
        <f>SUM(D11:D17)</f>
        <v>400422153308</v>
      </c>
      <c r="E18" s="100"/>
      <c r="F18" s="115">
        <f>SUM(F11:F17)</f>
        <v>23434519788</v>
      </c>
      <c r="G18" s="100"/>
      <c r="H18" s="115">
        <f>SUM(H11:H17)</f>
        <v>16855332532</v>
      </c>
      <c r="I18" s="100"/>
      <c r="J18" s="115">
        <f>SUM(J11:J17)</f>
        <v>407001340564</v>
      </c>
      <c r="L18" s="116">
        <f>SUM(L11:L17)</f>
        <v>0.52381034538315074</v>
      </c>
    </row>
    <row r="19" spans="2:12" ht="22.5" customHeight="1" thickTop="1" x14ac:dyDescent="0.55000000000000004"/>
  </sheetData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11" sqref="J11"/>
    </sheetView>
  </sheetViews>
  <sheetFormatPr defaultColWidth="9.125" defaultRowHeight="21" x14ac:dyDescent="0.55000000000000004"/>
  <cols>
    <col min="1" max="1" width="1.625" style="96" customWidth="1"/>
    <col min="2" max="2" width="41.75" style="96" bestFit="1" customWidth="1"/>
    <col min="3" max="3" width="1" style="96" customWidth="1"/>
    <col min="4" max="4" width="17.875" style="96" bestFit="1" customWidth="1"/>
    <col min="5" max="5" width="1" style="96" customWidth="1"/>
    <col min="6" max="6" width="14.25" style="96" bestFit="1" customWidth="1"/>
    <col min="7" max="7" width="1" style="96" customWidth="1"/>
    <col min="8" max="8" width="20.375" style="96" bestFit="1" customWidth="1"/>
    <col min="9" max="9" width="1" style="96" customWidth="1"/>
    <col min="10" max="10" width="31.375" style="96" bestFit="1" customWidth="1"/>
    <col min="11" max="16384" width="9.125" style="96"/>
  </cols>
  <sheetData>
    <row r="2" spans="2:28" s="96" customFormat="1" ht="30" x14ac:dyDescent="0.55000000000000004">
      <c r="B2" s="95" t="s">
        <v>48</v>
      </c>
      <c r="C2" s="95"/>
      <c r="D2" s="95"/>
      <c r="E2" s="95"/>
      <c r="F2" s="95"/>
      <c r="G2" s="95"/>
      <c r="H2" s="95"/>
      <c r="I2" s="95"/>
      <c r="J2" s="95"/>
    </row>
    <row r="3" spans="2:28" s="96" customFormat="1" ht="30" x14ac:dyDescent="0.55000000000000004">
      <c r="B3" s="95" t="s">
        <v>24</v>
      </c>
      <c r="C3" s="95"/>
      <c r="D3" s="95"/>
      <c r="E3" s="95"/>
      <c r="F3" s="95"/>
      <c r="G3" s="95"/>
      <c r="H3" s="95"/>
      <c r="I3" s="95"/>
      <c r="J3" s="95"/>
    </row>
    <row r="4" spans="2:28" s="96" customFormat="1" ht="30" x14ac:dyDescent="0.55000000000000004">
      <c r="B4" s="95" t="s">
        <v>71</v>
      </c>
      <c r="C4" s="95"/>
      <c r="D4" s="95"/>
      <c r="E4" s="95"/>
      <c r="F4" s="95"/>
      <c r="G4" s="95"/>
      <c r="H4" s="95"/>
      <c r="I4" s="95"/>
      <c r="J4" s="95"/>
    </row>
    <row r="5" spans="2:28" s="96" customFormat="1" ht="64.5" customHeight="1" x14ac:dyDescent="0.55000000000000004"/>
    <row r="6" spans="2:28" s="96" customFormat="1" ht="30" x14ac:dyDescent="0.55000000000000004">
      <c r="B6" s="99" t="s">
        <v>57</v>
      </c>
      <c r="C6" s="99"/>
      <c r="D6" s="99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</row>
    <row r="7" spans="2:28" s="96" customFormat="1" ht="30" x14ac:dyDescent="0.55000000000000004">
      <c r="B7" s="97"/>
      <c r="D7" s="138" t="s">
        <v>26</v>
      </c>
      <c r="E7" s="138"/>
      <c r="F7" s="138"/>
      <c r="G7" s="138"/>
      <c r="H7" s="138"/>
      <c r="I7" s="98"/>
      <c r="J7" s="139" t="s">
        <v>27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</row>
    <row r="8" spans="2:28" s="102" customFormat="1" ht="51" customHeight="1" x14ac:dyDescent="0.6">
      <c r="B8" s="138" t="s">
        <v>28</v>
      </c>
      <c r="C8" s="140"/>
      <c r="D8" s="138" t="s">
        <v>21</v>
      </c>
      <c r="E8" s="140"/>
      <c r="F8" s="138" t="s">
        <v>32</v>
      </c>
      <c r="G8" s="140"/>
      <c r="H8" s="138" t="s">
        <v>11</v>
      </c>
      <c r="J8" s="141" t="s">
        <v>21</v>
      </c>
    </row>
    <row r="9" spans="2:28" s="102" customFormat="1" x14ac:dyDescent="0.55000000000000004">
      <c r="B9" s="102" t="s">
        <v>38</v>
      </c>
      <c r="D9" s="117">
        <f>'سود اوراق بهادار و سپرده بانکی'!H16</f>
        <v>7755082720</v>
      </c>
      <c r="F9" s="142">
        <f>D9/$D$14</f>
        <v>1</v>
      </c>
      <c r="G9" s="143"/>
      <c r="H9" s="142">
        <f>D9/'سرمایه گذاری ها'!$O$17</f>
        <v>9.9807842215186363E-3</v>
      </c>
      <c r="J9" s="117">
        <f>'سود اوراق بهادار و سپرده بانکی'!N16</f>
        <v>26541853833</v>
      </c>
    </row>
    <row r="10" spans="2:28" s="102" customFormat="1" x14ac:dyDescent="0.55000000000000004">
      <c r="B10" s="102" t="s">
        <v>63</v>
      </c>
      <c r="D10" s="117">
        <f>'سایر درآمدها'!D12</f>
        <v>0</v>
      </c>
      <c r="F10" s="142">
        <f t="shared" ref="F10:F12" si="0">D10/$D$14</f>
        <v>0</v>
      </c>
      <c r="G10" s="143"/>
      <c r="H10" s="142">
        <f>D10/'سرمایه گذاری ها'!$O$17</f>
        <v>0</v>
      </c>
      <c r="J10" s="117">
        <f>'سایر درآمدها'!F12</f>
        <v>25625349</v>
      </c>
    </row>
    <row r="11" spans="2:28" s="102" customFormat="1" x14ac:dyDescent="0.55000000000000004">
      <c r="B11" s="102" t="s">
        <v>37</v>
      </c>
      <c r="D11" s="117">
        <v>0</v>
      </c>
      <c r="F11" s="142">
        <f t="shared" si="0"/>
        <v>0</v>
      </c>
      <c r="G11" s="143"/>
      <c r="H11" s="142">
        <f>D11/'سرمایه گذاری ها'!$O$17</f>
        <v>0</v>
      </c>
      <c r="J11" s="117">
        <v>0</v>
      </c>
    </row>
    <row r="12" spans="2:28" s="102" customFormat="1" x14ac:dyDescent="0.55000000000000004">
      <c r="B12" s="102" t="s">
        <v>49</v>
      </c>
      <c r="D12" s="117">
        <v>0</v>
      </c>
      <c r="F12" s="142">
        <f t="shared" si="0"/>
        <v>0</v>
      </c>
      <c r="G12" s="143"/>
      <c r="H12" s="142">
        <f>D12/'سرمایه گذاری ها'!$O$17</f>
        <v>0</v>
      </c>
      <c r="J12" s="117">
        <v>0</v>
      </c>
    </row>
    <row r="13" spans="2:28" s="102" customFormat="1" ht="12" customHeight="1" x14ac:dyDescent="0.55000000000000004">
      <c r="D13" s="117"/>
      <c r="F13" s="142"/>
      <c r="G13" s="143"/>
      <c r="H13" s="142"/>
      <c r="J13" s="117"/>
    </row>
    <row r="14" spans="2:28" s="96" customFormat="1" ht="24.75" thickBot="1" x14ac:dyDescent="0.65">
      <c r="B14" s="144" t="s">
        <v>39</v>
      </c>
      <c r="D14" s="145">
        <f>SUM(D9:D12)</f>
        <v>7755082720</v>
      </c>
      <c r="E14" s="146"/>
      <c r="F14" s="147">
        <f>SUM(F9:F12)</f>
        <v>1</v>
      </c>
      <c r="G14" s="148"/>
      <c r="H14" s="149">
        <f>SUM(H9:H12)</f>
        <v>9.9807842215186363E-3</v>
      </c>
      <c r="J14" s="145">
        <f>SUM(J9:J12)</f>
        <v>26567479182</v>
      </c>
    </row>
    <row r="15" spans="2:28" s="96" customFormat="1" ht="21.75" thickTop="1" x14ac:dyDescent="0.55000000000000004">
      <c r="D15" s="100"/>
    </row>
    <row r="16" spans="2:28" s="96" customFormat="1" x14ac:dyDescent="0.55000000000000004">
      <c r="H16" s="96" t="s">
        <v>53</v>
      </c>
    </row>
    <row r="17" spans="2:10" s="96" customFormat="1" x14ac:dyDescent="0.55000000000000004">
      <c r="H17" s="150"/>
    </row>
    <row r="18" spans="2:10" s="96" customFormat="1" x14ac:dyDescent="0.55000000000000004">
      <c r="H18" s="151"/>
    </row>
    <row r="19" spans="2:10" s="96" customFormat="1" ht="27" customHeight="1" x14ac:dyDescent="0.75">
      <c r="B19" s="152">
        <v>5</v>
      </c>
      <c r="C19" s="152"/>
      <c r="D19" s="152"/>
      <c r="E19" s="152"/>
      <c r="F19" s="152"/>
      <c r="G19" s="152"/>
      <c r="H19" s="152"/>
      <c r="I19" s="152"/>
      <c r="J19" s="152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H18" sqref="H18"/>
    </sheetView>
  </sheetViews>
  <sheetFormatPr defaultColWidth="9.125" defaultRowHeight="21.75" customHeight="1" x14ac:dyDescent="0.25"/>
  <cols>
    <col min="1" max="1" width="2.75" style="119" customWidth="1"/>
    <col min="2" max="2" width="38.875" style="119" customWidth="1"/>
    <col min="3" max="3" width="1" style="119" customWidth="1"/>
    <col min="4" max="4" width="18.25" style="119" bestFit="1" customWidth="1"/>
    <col min="5" max="5" width="3" style="119" bestFit="1" customWidth="1"/>
    <col min="6" max="6" width="13.125" style="119" bestFit="1" customWidth="1"/>
    <col min="7" max="7" width="3" style="119" bestFit="1" customWidth="1"/>
    <col min="8" max="8" width="18.25" style="119" bestFit="1" customWidth="1"/>
    <col min="9" max="9" width="3" style="119" bestFit="1" customWidth="1"/>
    <col min="10" max="10" width="19.625" style="119" bestFit="1" customWidth="1"/>
    <col min="11" max="11" width="3" style="119" bestFit="1" customWidth="1"/>
    <col min="12" max="12" width="13.125" style="119" bestFit="1" customWidth="1"/>
    <col min="13" max="13" width="3" style="119" bestFit="1" customWidth="1"/>
    <col min="14" max="14" width="19.625" style="119" bestFit="1" customWidth="1"/>
    <col min="15" max="15" width="1" style="119" customWidth="1"/>
    <col min="16" max="16" width="9.125" style="119" customWidth="1"/>
    <col min="17" max="16384" width="9.125" style="119"/>
  </cols>
  <sheetData>
    <row r="2" spans="2:22" s="119" customFormat="1" ht="27" customHeight="1" x14ac:dyDescent="0.25">
      <c r="B2" s="118" t="s">
        <v>48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2:22" s="119" customFormat="1" ht="27" customHeight="1" x14ac:dyDescent="0.25">
      <c r="B3" s="118" t="s">
        <v>24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2:22" s="119" customFormat="1" ht="27" customHeight="1" x14ac:dyDescent="0.25">
      <c r="B4" s="118" t="s">
        <v>71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2:22" s="121" customFormat="1" ht="21.75" customHeight="1" x14ac:dyDescent="0.25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22" s="96" customFormat="1" ht="21.75" customHeight="1" x14ac:dyDescent="0.55000000000000004">
      <c r="B6" s="122" t="s">
        <v>58</v>
      </c>
      <c r="C6" s="122"/>
      <c r="D6" s="122"/>
      <c r="E6" s="122"/>
      <c r="F6" s="122"/>
      <c r="G6" s="122"/>
      <c r="H6" s="122"/>
      <c r="I6" s="122"/>
      <c r="J6" s="122"/>
      <c r="K6" s="123"/>
      <c r="L6" s="123"/>
      <c r="M6" s="123"/>
      <c r="N6" s="123"/>
      <c r="O6" s="98"/>
      <c r="P6" s="98"/>
      <c r="Q6" s="98"/>
      <c r="R6" s="98"/>
      <c r="S6" s="98"/>
      <c r="T6" s="98"/>
      <c r="U6" s="98"/>
      <c r="V6" s="98"/>
    </row>
    <row r="7" spans="2:22" s="96" customFormat="1" ht="21.75" customHeight="1" x14ac:dyDescent="0.55000000000000004">
      <c r="B7" s="124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98"/>
      <c r="P7" s="98"/>
      <c r="Q7" s="98"/>
      <c r="R7" s="98"/>
      <c r="S7" s="98"/>
      <c r="T7" s="98"/>
      <c r="U7" s="98"/>
      <c r="V7" s="98"/>
    </row>
    <row r="8" spans="2:22" s="121" customFormat="1" ht="21.75" customHeight="1" x14ac:dyDescent="0.25">
      <c r="B8" s="125" t="s">
        <v>25</v>
      </c>
      <c r="C8" s="120"/>
      <c r="D8" s="126" t="s">
        <v>26</v>
      </c>
      <c r="E8" s="126" t="s">
        <v>26</v>
      </c>
      <c r="F8" s="126" t="s">
        <v>26</v>
      </c>
      <c r="G8" s="126" t="s">
        <v>26</v>
      </c>
      <c r="H8" s="126" t="s">
        <v>26</v>
      </c>
      <c r="I8" s="120"/>
      <c r="J8" s="126" t="s">
        <v>27</v>
      </c>
      <c r="K8" s="126" t="s">
        <v>27</v>
      </c>
      <c r="L8" s="126" t="s">
        <v>27</v>
      </c>
      <c r="M8" s="126" t="s">
        <v>27</v>
      </c>
      <c r="N8" s="126" t="s">
        <v>27</v>
      </c>
    </row>
    <row r="9" spans="2:22" s="129" customFormat="1" ht="58.5" customHeight="1" x14ac:dyDescent="0.25">
      <c r="B9" s="127" t="s">
        <v>28</v>
      </c>
      <c r="C9" s="120"/>
      <c r="D9" s="127" t="s">
        <v>29</v>
      </c>
      <c r="E9" s="128"/>
      <c r="F9" s="127" t="s">
        <v>30</v>
      </c>
      <c r="G9" s="128"/>
      <c r="H9" s="127" t="s">
        <v>31</v>
      </c>
      <c r="I9" s="120"/>
      <c r="J9" s="127" t="s">
        <v>29</v>
      </c>
      <c r="K9" s="128"/>
      <c r="L9" s="127" t="s">
        <v>30</v>
      </c>
      <c r="M9" s="128"/>
      <c r="N9" s="127" t="s">
        <v>31</v>
      </c>
    </row>
    <row r="10" spans="2:22" s="121" customFormat="1" ht="23.25" customHeight="1" x14ac:dyDescent="0.25">
      <c r="B10" s="130" t="s">
        <v>78</v>
      </c>
      <c r="C10" s="120"/>
      <c r="D10" s="131">
        <v>5151792961</v>
      </c>
      <c r="E10" s="132"/>
      <c r="F10" s="131">
        <v>0</v>
      </c>
      <c r="G10" s="132"/>
      <c r="H10" s="131">
        <f>D10</f>
        <v>5151792961</v>
      </c>
      <c r="I10" s="132"/>
      <c r="J10" s="131">
        <v>16576403659</v>
      </c>
      <c r="K10" s="132"/>
      <c r="L10" s="131">
        <v>18061698</v>
      </c>
      <c r="M10" s="132"/>
      <c r="N10" s="131">
        <f>J10-L10</f>
        <v>16558341961</v>
      </c>
    </row>
    <row r="11" spans="2:22" s="121" customFormat="1" ht="23.25" customHeight="1" x14ac:dyDescent="0.25">
      <c r="B11" s="130" t="s">
        <v>79</v>
      </c>
      <c r="C11" s="120"/>
      <c r="D11" s="131">
        <v>1653422256</v>
      </c>
      <c r="E11" s="132"/>
      <c r="F11" s="131">
        <v>0</v>
      </c>
      <c r="G11" s="132"/>
      <c r="H11" s="131">
        <f t="shared" ref="H11:H15" si="0">D11</f>
        <v>1653422256</v>
      </c>
      <c r="I11" s="132"/>
      <c r="J11" s="131">
        <v>6831533092</v>
      </c>
      <c r="K11" s="132"/>
      <c r="L11" s="131">
        <v>7015970</v>
      </c>
      <c r="M11" s="132"/>
      <c r="N11" s="131">
        <f t="shared" ref="N11:N14" si="1">J11-L11</f>
        <v>6824517122</v>
      </c>
    </row>
    <row r="12" spans="2:22" s="121" customFormat="1" ht="23.25" customHeight="1" x14ac:dyDescent="0.25">
      <c r="B12" s="130" t="s">
        <v>80</v>
      </c>
      <c r="C12" s="120"/>
      <c r="D12" s="131">
        <v>949845858</v>
      </c>
      <c r="E12" s="132"/>
      <c r="F12" s="131">
        <v>0</v>
      </c>
      <c r="G12" s="132"/>
      <c r="H12" s="131">
        <f t="shared" si="0"/>
        <v>949845858</v>
      </c>
      <c r="I12" s="132"/>
      <c r="J12" s="131">
        <v>3137972750</v>
      </c>
      <c r="K12" s="132"/>
      <c r="L12" s="131">
        <v>4024853</v>
      </c>
      <c r="M12" s="132"/>
      <c r="N12" s="131">
        <f t="shared" si="1"/>
        <v>3133947897</v>
      </c>
    </row>
    <row r="13" spans="2:22" s="121" customFormat="1" ht="23.25" customHeight="1" x14ac:dyDescent="0.25">
      <c r="B13" s="130" t="s">
        <v>81</v>
      </c>
      <c r="C13" s="120"/>
      <c r="D13" s="131">
        <v>0</v>
      </c>
      <c r="E13" s="132"/>
      <c r="F13" s="131">
        <v>0</v>
      </c>
      <c r="G13" s="132"/>
      <c r="H13" s="131">
        <f t="shared" si="0"/>
        <v>0</v>
      </c>
      <c r="I13" s="132"/>
      <c r="J13" s="131">
        <v>24977985</v>
      </c>
      <c r="K13" s="132"/>
      <c r="L13" s="131">
        <v>0</v>
      </c>
      <c r="M13" s="132"/>
      <c r="N13" s="131">
        <f t="shared" si="1"/>
        <v>24977985</v>
      </c>
    </row>
    <row r="14" spans="2:22" s="121" customFormat="1" ht="23.25" customHeight="1" x14ac:dyDescent="0.25">
      <c r="B14" s="130" t="s">
        <v>82</v>
      </c>
      <c r="C14" s="120"/>
      <c r="D14" s="131">
        <v>21645</v>
      </c>
      <c r="E14" s="132"/>
      <c r="F14" s="131">
        <v>0</v>
      </c>
      <c r="G14" s="132"/>
      <c r="H14" s="131">
        <f t="shared" si="0"/>
        <v>21645</v>
      </c>
      <c r="I14" s="132"/>
      <c r="J14" s="131">
        <v>68868</v>
      </c>
      <c r="K14" s="132"/>
      <c r="L14" s="131">
        <v>0</v>
      </c>
      <c r="M14" s="132"/>
      <c r="N14" s="131">
        <f t="shared" si="1"/>
        <v>68868</v>
      </c>
    </row>
    <row r="15" spans="2:22" s="121" customFormat="1" ht="23.25" customHeight="1" x14ac:dyDescent="0.25">
      <c r="B15" s="130"/>
      <c r="C15" s="120"/>
      <c r="D15" s="131"/>
      <c r="E15" s="132"/>
      <c r="F15" s="131"/>
      <c r="G15" s="132"/>
      <c r="H15" s="131">
        <f t="shared" si="0"/>
        <v>0</v>
      </c>
      <c r="I15" s="132"/>
      <c r="J15" s="131"/>
      <c r="K15" s="132"/>
      <c r="L15" s="131"/>
      <c r="M15" s="132"/>
      <c r="N15" s="131"/>
    </row>
    <row r="16" spans="2:22" s="121" customFormat="1" ht="21.75" customHeight="1" thickBot="1" x14ac:dyDescent="0.3">
      <c r="B16" s="133" t="s">
        <v>39</v>
      </c>
      <c r="C16" s="134"/>
      <c r="D16" s="135">
        <f>SUM(D10:D15)</f>
        <v>7755082720</v>
      </c>
      <c r="E16" s="135"/>
      <c r="F16" s="135">
        <f>SUM(F10:F15)</f>
        <v>0</v>
      </c>
      <c r="G16" s="135"/>
      <c r="H16" s="135">
        <f>SUM(H10:H15)</f>
        <v>7755082720</v>
      </c>
      <c r="I16" s="135"/>
      <c r="J16" s="135">
        <f>SUM(J10:J15)</f>
        <v>26570956354</v>
      </c>
      <c r="K16" s="135"/>
      <c r="L16" s="135">
        <f>SUM(L10:L15)</f>
        <v>29102521</v>
      </c>
      <c r="M16" s="135"/>
      <c r="N16" s="135">
        <f>SUM(N10:N15)</f>
        <v>26541853833</v>
      </c>
    </row>
    <row r="17" spans="4:14" s="119" customFormat="1" ht="21.75" customHeight="1" thickTop="1" x14ac:dyDescent="0.25"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4:14" s="119" customFormat="1" ht="190.5" customHeight="1" x14ac:dyDescent="0.25"/>
    <row r="19" spans="4:14" s="119" customFormat="1" ht="21.75" customHeight="1" x14ac:dyDescent="0.25">
      <c r="D19" s="137">
        <v>6</v>
      </c>
    </row>
  </sheetData>
  <sortState ref="B10:T19">
    <sortCondition descending="1" ref="N10:N19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topLeftCell="A3" zoomScale="85" zoomScaleNormal="85" zoomScaleSheetLayoutView="85" workbookViewId="0">
      <selection activeCell="H14" sqref="H14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67" t="s">
        <v>48</v>
      </c>
      <c r="C2" s="67"/>
      <c r="D2" s="67"/>
      <c r="E2" s="67"/>
      <c r="F2" s="67"/>
      <c r="G2" s="67"/>
      <c r="H2" s="67"/>
      <c r="I2" s="67"/>
      <c r="J2" s="67"/>
    </row>
    <row r="3" spans="2:26" ht="31.5" customHeight="1" x14ac:dyDescent="0.55000000000000004">
      <c r="B3" s="67" t="s">
        <v>24</v>
      </c>
      <c r="C3" s="67"/>
      <c r="D3" s="67"/>
      <c r="E3" s="67"/>
      <c r="F3" s="67"/>
      <c r="G3" s="67"/>
      <c r="H3" s="67"/>
      <c r="I3" s="67"/>
      <c r="J3" s="67"/>
    </row>
    <row r="4" spans="2:26" ht="31.5" customHeight="1" x14ac:dyDescent="0.55000000000000004">
      <c r="B4" s="67" t="s">
        <v>71</v>
      </c>
      <c r="C4" s="67"/>
      <c r="D4" s="67"/>
      <c r="E4" s="67"/>
      <c r="F4" s="67"/>
      <c r="G4" s="67"/>
      <c r="H4" s="67"/>
      <c r="I4" s="67"/>
      <c r="J4" s="67"/>
    </row>
    <row r="5" spans="2:26" ht="73.5" customHeight="1" x14ac:dyDescent="0.55000000000000004"/>
    <row r="6" spans="2:26" ht="30" x14ac:dyDescent="0.55000000000000004">
      <c r="B6" s="71" t="s">
        <v>59</v>
      </c>
      <c r="C6" s="71"/>
      <c r="D6" s="71"/>
      <c r="E6" s="71"/>
      <c r="F6" s="71"/>
      <c r="G6" s="71"/>
      <c r="H6" s="71"/>
      <c r="I6" s="71"/>
      <c r="J6" s="7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30" x14ac:dyDescent="0.55000000000000004">
      <c r="B7" s="11"/>
      <c r="D7" s="94"/>
      <c r="E7" s="94"/>
      <c r="F7" s="94"/>
      <c r="G7" s="94"/>
      <c r="H7" s="94"/>
      <c r="I7" s="94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31.5" customHeight="1" x14ac:dyDescent="0.55000000000000004">
      <c r="B8" s="87" t="s">
        <v>33</v>
      </c>
      <c r="C8" s="87" t="s">
        <v>33</v>
      </c>
      <c r="D8" s="87" t="s">
        <v>26</v>
      </c>
      <c r="E8" s="87" t="s">
        <v>26</v>
      </c>
      <c r="F8" s="87" t="s">
        <v>26</v>
      </c>
      <c r="H8" s="87" t="s">
        <v>27</v>
      </c>
      <c r="I8" s="87" t="s">
        <v>27</v>
      </c>
      <c r="J8" s="87" t="s">
        <v>27</v>
      </c>
    </row>
    <row r="9" spans="2:26" s="15" customFormat="1" ht="50.25" customHeight="1" x14ac:dyDescent="0.6">
      <c r="B9" s="86" t="s">
        <v>34</v>
      </c>
      <c r="D9" s="86" t="s">
        <v>35</v>
      </c>
      <c r="F9" s="86" t="s">
        <v>36</v>
      </c>
      <c r="H9" s="86" t="s">
        <v>35</v>
      </c>
      <c r="J9" s="86" t="s">
        <v>36</v>
      </c>
    </row>
    <row r="10" spans="2:26" s="4" customFormat="1" ht="21.75" customHeight="1" x14ac:dyDescent="0.55000000000000004">
      <c r="B10" s="18" t="s">
        <v>73</v>
      </c>
      <c r="D10" s="35">
        <v>5151792961</v>
      </c>
      <c r="E10" s="5"/>
      <c r="F10" s="9"/>
      <c r="G10" s="5">
        <v>0</v>
      </c>
      <c r="H10" s="35">
        <v>16576403659</v>
      </c>
      <c r="I10" s="5"/>
      <c r="J10" s="63"/>
    </row>
    <row r="11" spans="2:26" s="4" customFormat="1" ht="21.75" customHeight="1" x14ac:dyDescent="0.55000000000000004">
      <c r="B11" s="4" t="s">
        <v>76</v>
      </c>
      <c r="D11" s="36">
        <v>1653422256</v>
      </c>
      <c r="E11" s="5"/>
      <c r="F11" s="5"/>
      <c r="G11" s="5"/>
      <c r="H11" s="36">
        <v>6831533092</v>
      </c>
      <c r="I11" s="5"/>
      <c r="J11" s="64"/>
    </row>
    <row r="12" spans="2:26" s="4" customFormat="1" ht="21.75" customHeight="1" x14ac:dyDescent="0.55000000000000004">
      <c r="B12" s="4" t="s">
        <v>77</v>
      </c>
      <c r="D12" s="36">
        <v>949845858</v>
      </c>
      <c r="E12" s="5"/>
      <c r="F12" s="5"/>
      <c r="G12" s="5"/>
      <c r="H12" s="36">
        <v>3137972750</v>
      </c>
      <c r="I12" s="5"/>
      <c r="J12" s="64"/>
    </row>
    <row r="13" spans="2:26" s="4" customFormat="1" ht="21.75" customHeight="1" x14ac:dyDescent="0.55000000000000004">
      <c r="B13" s="4" t="s">
        <v>74</v>
      </c>
      <c r="D13" s="36">
        <v>0</v>
      </c>
      <c r="E13" s="5"/>
      <c r="F13" s="5"/>
      <c r="G13" s="5"/>
      <c r="H13" s="36">
        <v>24977985</v>
      </c>
      <c r="I13" s="5"/>
      <c r="J13" s="64"/>
    </row>
    <row r="14" spans="2:26" s="4" customFormat="1" ht="21.75" customHeight="1" x14ac:dyDescent="0.55000000000000004">
      <c r="B14" s="90" t="s">
        <v>75</v>
      </c>
      <c r="D14" s="91">
        <v>21645</v>
      </c>
      <c r="E14" s="5"/>
      <c r="F14" s="92"/>
      <c r="G14" s="5"/>
      <c r="H14" s="91">
        <v>68868</v>
      </c>
      <c r="I14" s="5"/>
      <c r="J14" s="93"/>
    </row>
    <row r="15" spans="2:26" s="4" customFormat="1" ht="21.75" customHeight="1" x14ac:dyDescent="0.55000000000000004">
      <c r="D15" s="36"/>
      <c r="E15" s="5"/>
      <c r="F15" s="5"/>
      <c r="G15" s="5"/>
      <c r="H15" s="36"/>
      <c r="I15" s="5"/>
      <c r="J15" s="64"/>
    </row>
    <row r="16" spans="2:26" ht="21.75" customHeight="1" thickBot="1" x14ac:dyDescent="0.6">
      <c r="B16" s="85" t="s">
        <v>39</v>
      </c>
      <c r="C16" s="85"/>
      <c r="D16" s="37">
        <f>SUM(D10:D15)</f>
        <v>7755082720</v>
      </c>
      <c r="E16" s="38"/>
      <c r="F16" s="39"/>
      <c r="G16" s="38"/>
      <c r="H16" s="37">
        <f>SUM(H10:H15)</f>
        <v>26570956354</v>
      </c>
      <c r="I16" s="38"/>
      <c r="J16" s="39"/>
    </row>
    <row r="17" spans="4:4" ht="81.75" customHeight="1" thickTop="1" x14ac:dyDescent="0.55000000000000004"/>
    <row r="18" spans="4:4" ht="30" x14ac:dyDescent="0.75">
      <c r="D18" s="22">
        <v>7</v>
      </c>
    </row>
  </sheetData>
  <sortState ref="B10:J18">
    <sortCondition descending="1" ref="H10:H18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J9" sqref="J9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67" t="s">
        <v>48</v>
      </c>
      <c r="C2" s="67"/>
      <c r="D2" s="67"/>
      <c r="E2" s="67"/>
      <c r="F2" s="67"/>
      <c r="G2" s="67"/>
    </row>
    <row r="3" spans="2:27" ht="30" x14ac:dyDescent="0.55000000000000004">
      <c r="B3" s="67" t="s">
        <v>24</v>
      </c>
      <c r="C3" s="67"/>
      <c r="D3" s="67"/>
      <c r="E3" s="67"/>
      <c r="F3" s="67"/>
      <c r="G3" s="67"/>
    </row>
    <row r="4" spans="2:27" ht="30" x14ac:dyDescent="0.55000000000000004">
      <c r="B4" s="67" t="s">
        <v>71</v>
      </c>
      <c r="C4" s="67"/>
      <c r="D4" s="67"/>
      <c r="E4" s="67"/>
      <c r="F4" s="67"/>
      <c r="G4" s="67"/>
    </row>
    <row r="5" spans="2:27" ht="64.5" customHeight="1" x14ac:dyDescent="0.55000000000000004"/>
    <row r="6" spans="2:27" ht="30" x14ac:dyDescent="0.55000000000000004">
      <c r="B6" s="11" t="s">
        <v>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30" x14ac:dyDescent="0.55000000000000004">
      <c r="B7" s="11"/>
      <c r="D7" s="88" t="s">
        <v>26</v>
      </c>
      <c r="E7" s="10"/>
      <c r="F7" s="65" t="s">
        <v>65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s="4" customFormat="1" ht="23.25" customHeight="1" x14ac:dyDescent="0.6">
      <c r="B8" s="88" t="s">
        <v>63</v>
      </c>
      <c r="C8" s="58"/>
      <c r="D8" s="89"/>
      <c r="E8" s="58"/>
      <c r="F8" s="60" t="s">
        <v>72</v>
      </c>
      <c r="G8" s="15"/>
    </row>
    <row r="9" spans="2:27" s="4" customFormat="1" ht="30" x14ac:dyDescent="0.55000000000000004">
      <c r="B9" s="89" t="s">
        <v>63</v>
      </c>
      <c r="C9" s="58"/>
      <c r="D9" s="60" t="s">
        <v>21</v>
      </c>
      <c r="E9" s="61"/>
      <c r="F9" s="60" t="s">
        <v>21</v>
      </c>
      <c r="G9" s="5"/>
    </row>
    <row r="10" spans="2:27" s="4" customFormat="1" x14ac:dyDescent="0.55000000000000004">
      <c r="B10" s="4" t="s">
        <v>64</v>
      </c>
      <c r="D10" s="59"/>
      <c r="E10" s="59"/>
      <c r="F10" s="59">
        <v>25625349</v>
      </c>
      <c r="G10" s="5"/>
    </row>
    <row r="11" spans="2:27" s="4" customFormat="1" ht="12" customHeight="1" x14ac:dyDescent="0.55000000000000004">
      <c r="D11" s="59"/>
      <c r="E11" s="59"/>
      <c r="F11" s="59"/>
      <c r="G11" s="5"/>
    </row>
    <row r="12" spans="2:27" ht="24.75" thickBot="1" x14ac:dyDescent="0.65">
      <c r="B12" s="13" t="s">
        <v>39</v>
      </c>
      <c r="D12" s="62">
        <f>SUM(D10:D11)</f>
        <v>0</v>
      </c>
      <c r="E12" s="62"/>
      <c r="F12" s="62">
        <f>SUM(F10:F11)</f>
        <v>25625349</v>
      </c>
      <c r="G12" s="23"/>
    </row>
    <row r="13" spans="2:27" ht="21.75" thickTop="1" x14ac:dyDescent="0.55000000000000004">
      <c r="D13" s="3"/>
    </row>
    <row r="17" spans="1:6" ht="27" customHeight="1" x14ac:dyDescent="0.75">
      <c r="A17" s="84">
        <v>8</v>
      </c>
      <c r="B17" s="84"/>
      <c r="C17" s="84"/>
      <c r="D17" s="84"/>
      <c r="E17" s="84"/>
      <c r="F17" s="84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2025-03-30T08:01:19Z</dcterms:modified>
</cp:coreProperties>
</file>