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فروردین\سپهر\"/>
    </mc:Choice>
  </mc:AlternateContent>
  <xr:revisionPtr revIDLastSave="0" documentId="13_ncr:1_{5F5E6993-2418-4913-AE63-F4FACABBEF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G15" i="16" l="1"/>
  <c r="G13" i="16"/>
  <c r="D16" i="13" l="1"/>
  <c r="N16" i="7"/>
  <c r="J9" i="15" s="1"/>
  <c r="L16" i="7"/>
  <c r="J16" i="7"/>
  <c r="H16" i="7"/>
  <c r="F16" i="7"/>
  <c r="D16" i="7"/>
  <c r="D9" i="15" l="1"/>
  <c r="I18" i="1"/>
  <c r="G18" i="1"/>
  <c r="W12" i="1"/>
  <c r="Y12" i="1" s="1"/>
  <c r="D18" i="6"/>
  <c r="F18" i="6"/>
  <c r="H18" i="6"/>
  <c r="J18" i="6"/>
  <c r="W11" i="1"/>
  <c r="Y11" i="1" s="1"/>
  <c r="M18" i="1"/>
  <c r="H16" i="13"/>
  <c r="W18" i="1" l="1"/>
  <c r="Y18" i="1"/>
  <c r="F12" i="18"/>
  <c r="J10" i="15" s="1"/>
  <c r="D12" i="18"/>
  <c r="D10" i="15" s="1"/>
  <c r="D14" i="15" s="1"/>
  <c r="L15" i="5"/>
  <c r="N15" i="5"/>
  <c r="P15" i="5"/>
  <c r="R15" i="5"/>
  <c r="T15" i="5"/>
  <c r="V15" i="5"/>
  <c r="X15" i="5"/>
  <c r="Z15" i="5"/>
  <c r="AB15" i="5"/>
  <c r="AD15" i="5"/>
  <c r="E14" i="16"/>
  <c r="K18" i="1"/>
  <c r="O18" i="1"/>
  <c r="Q18" i="1"/>
  <c r="S18" i="1"/>
  <c r="U18" i="1"/>
  <c r="E16" i="16" l="1"/>
  <c r="J14" i="15"/>
  <c r="O14" i="16" l="1"/>
  <c r="G14" i="16"/>
  <c r="I14" i="16"/>
  <c r="K14" i="16"/>
  <c r="I13" i="16"/>
  <c r="K13" i="16"/>
  <c r="O16" i="16" l="1"/>
  <c r="F10" i="15"/>
  <c r="F11" i="15"/>
  <c r="F12" i="15"/>
  <c r="H10" i="15"/>
  <c r="F9" i="15"/>
  <c r="G16" i="16"/>
  <c r="M14" i="16"/>
  <c r="M16" i="16" s="1"/>
  <c r="K16" i="16"/>
  <c r="I16" i="16"/>
  <c r="L12" i="6" l="1"/>
  <c r="L16" i="6"/>
  <c r="L13" i="6"/>
  <c r="L14" i="6"/>
  <c r="L15" i="6"/>
  <c r="L11" i="6"/>
  <c r="AA15" i="1"/>
  <c r="AA13" i="1"/>
  <c r="AA14" i="1"/>
  <c r="AA16" i="1"/>
  <c r="AA12" i="1"/>
  <c r="AA11" i="1"/>
  <c r="Q14" i="16"/>
  <c r="H12" i="15"/>
  <c r="H11" i="15"/>
  <c r="AF15" i="5"/>
  <c r="F14" i="15"/>
  <c r="H9" i="15"/>
  <c r="Q16" i="16"/>
  <c r="Q15" i="16"/>
  <c r="Q13" i="16"/>
  <c r="L18" i="6" l="1"/>
  <c r="H14" i="15"/>
  <c r="AA18" i="1"/>
</calcChain>
</file>

<file path=xl/sharedStrings.xml><?xml version="1.0" encoding="utf-8"?>
<sst xmlns="http://schemas.openxmlformats.org/spreadsheetml/2006/main" count="267" uniqueCount="85">
  <si>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</si>
  <si>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</si>
  <si>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</si>
  <si>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</si>
  <si>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</si>
  <si>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</si>
  <si>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</si>
  <si>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</si>
  <si>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</si>
  <si>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</si>
  <si>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</si>
  <si>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</si>
  <si>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</si>
  <si>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</si>
  <si>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</si>
  <si>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</si>
  <si>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</si>
  <si>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</si>
  <si>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</si>
  <si>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</si>
  <si>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</si>
  <si>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</si>
  <si>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</si>
  <si>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</si>
  <si>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</si>
  <si>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</si>
  <si>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</si>
  <si>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</si>
  <si>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</si>
  <si>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</si>
  <si>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</si>
  <si>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</si>
  <si>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</si>
  <si>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</si>
  <si>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</si>
  <si>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</si>
  <si>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</si>
  <si>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</si>
  <si>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</si>
  <si>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</si>
  <si>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</si>
  <si>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</si>
  <si>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</si>
  <si>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</si>
  <si>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</si>
  <si>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</si>
  <si>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</si>
  <si>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</si>
  <si>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</si>
  <si>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</si>
  <si>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</si>
  <si>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</si>
  <si>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</si>
  <si>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</si>
  <si>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</si>
  <si>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</si>
  <si>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</si>
  <si>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</si>
  <si>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</si>
  <si>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</si>
  <si>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</si>
  <si>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</si>
  <si>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</si>
  <si>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</si>
  <si>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</si>
  <si>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</si>
  <si>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 1403/12/30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</si>
  <si>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</si>
  <si>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</si>
  <si>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</si>
  <si>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</si>
  <si>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</si>
  <si>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</si>
  <si>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</si>
  <si>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</si>
  <si>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</si>
  <si>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</si>
  <si>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</si>
  <si>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</si>
  <si>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</si>
  <si>
    <t>برای ماه منتهی به 1404/01/31</t>
  </si>
  <si>
    <t xml:space="preserve"> 1404/01/31</t>
  </si>
  <si>
    <t>برای ماه منتهی به  1404/01/31</t>
  </si>
  <si>
    <t>1404/01/31</t>
  </si>
  <si>
    <t>تامین مالی جمعی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</si>
</sst>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10" fontId="4" fillId="0" borderId="4" xfId="2" applyNumberFormat="1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76199</xdr:colOff>
      <xdr:row>61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659E44-D8B0-976B-A556-F0213F46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075801" y="0"/>
          <a:ext cx="8229599" cy="1162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rightToLeft="1" tabSelected="1" view="pageBreakPreview" zoomScaleNormal="100" zoomScaleSheetLayoutView="100" workbookViewId="0">
      <selection activeCell="I14" sqref="I14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0"/>
  <sheetViews>
    <sheetView rightToLeft="1" view="pageBreakPreview" zoomScale="85" zoomScaleNormal="85" zoomScaleSheetLayoutView="85" workbookViewId="0">
      <selection activeCell="O13" sqref="O13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6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80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113" t="s">
        <v>40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9" spans="3:17" s="5" customFormat="1" ht="34.5" customHeight="1" x14ac:dyDescent="0.25">
      <c r="C9" s="110" t="s">
        <v>42</v>
      </c>
      <c r="D9" s="110" t="s">
        <v>66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81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17" customFormat="1" ht="24" x14ac:dyDescent="0.25">
      <c r="C10" s="110"/>
      <c r="D10" s="46"/>
      <c r="E10" s="111" t="s">
        <v>6</v>
      </c>
      <c r="F10" s="46"/>
      <c r="G10" s="111" t="s">
        <v>7</v>
      </c>
      <c r="I10" s="111" t="s">
        <v>43</v>
      </c>
      <c r="J10" s="46"/>
      <c r="K10" s="111" t="s">
        <v>44</v>
      </c>
      <c r="M10" s="111" t="s">
        <v>6</v>
      </c>
      <c r="N10" s="46"/>
      <c r="O10" s="111" t="s">
        <v>7</v>
      </c>
      <c r="Q10" s="111" t="s">
        <v>11</v>
      </c>
    </row>
    <row r="11" spans="3:17" s="17" customFormat="1" ht="24" x14ac:dyDescent="0.25">
      <c r="C11" s="110"/>
      <c r="D11" s="47"/>
      <c r="E11" s="112" t="s">
        <v>6</v>
      </c>
      <c r="F11" s="47"/>
      <c r="G11" s="112" t="s">
        <v>7</v>
      </c>
      <c r="I11" s="112"/>
      <c r="J11" s="47"/>
      <c r="K11" s="112"/>
      <c r="M11" s="112" t="s">
        <v>6</v>
      </c>
      <c r="N11" s="47"/>
      <c r="O11" s="112" t="s">
        <v>7</v>
      </c>
      <c r="Q11" s="112" t="s">
        <v>11</v>
      </c>
    </row>
    <row r="12" spans="3:17" ht="9" customHeight="1" x14ac:dyDescent="0.55000000000000004">
      <c r="C12" s="16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58</v>
      </c>
      <c r="E13" s="3">
        <v>350000000000</v>
      </c>
      <c r="G13" s="3">
        <f>E13</f>
        <v>350000000000</v>
      </c>
      <c r="I13" s="3">
        <f>'سهام پروژه'!M18</f>
        <v>0</v>
      </c>
      <c r="K13" s="3">
        <f>'سهام پروژه'!Q18</f>
        <v>0</v>
      </c>
      <c r="M13" s="3">
        <v>350000000000</v>
      </c>
      <c r="O13" s="3">
        <v>350000000000</v>
      </c>
      <c r="Q13" s="7">
        <f>O13/$O$16</f>
        <v>0.44236469145819735</v>
      </c>
    </row>
    <row r="14" spans="3:17" x14ac:dyDescent="0.55000000000000004">
      <c r="C14" s="2" t="s">
        <v>45</v>
      </c>
      <c r="E14" s="3">
        <f>سپرده!D18</f>
        <v>389596567889</v>
      </c>
      <c r="G14" s="3">
        <f>E14</f>
        <v>389596567889</v>
      </c>
      <c r="I14" s="3">
        <f>سپرده!F18</f>
        <v>11608843549</v>
      </c>
      <c r="K14" s="3">
        <f>سپرده!H18</f>
        <v>3024000</v>
      </c>
      <c r="M14" s="3">
        <f>سپرده!J18</f>
        <v>401202387438</v>
      </c>
      <c r="O14" s="3">
        <f>سپرده!J18</f>
        <v>401202387438</v>
      </c>
      <c r="Q14" s="7">
        <f>O14/$O$16</f>
        <v>0.50707934380372288</v>
      </c>
    </row>
    <row r="15" spans="3:17" x14ac:dyDescent="0.55000000000000004">
      <c r="C15" s="2" t="s">
        <v>84</v>
      </c>
      <c r="E15" s="3">
        <v>20000000000</v>
      </c>
      <c r="G15" s="3">
        <f>E15</f>
        <v>20000000000</v>
      </c>
      <c r="I15" s="3">
        <v>0</v>
      </c>
      <c r="K15" s="3">
        <v>0</v>
      </c>
      <c r="M15" s="3">
        <v>40000000000</v>
      </c>
      <c r="O15" s="3">
        <v>40000000000</v>
      </c>
      <c r="Q15" s="7">
        <f>O15/$O$16</f>
        <v>5.0555964738079696E-2</v>
      </c>
    </row>
    <row r="16" spans="3:17" ht="21.75" thickBot="1" x14ac:dyDescent="0.6">
      <c r="C16" s="2" t="s">
        <v>39</v>
      </c>
      <c r="D16" s="3"/>
      <c r="E16" s="8">
        <f>SUM(E12:E15)</f>
        <v>759596567889</v>
      </c>
      <c r="F16" s="3"/>
      <c r="G16" s="8">
        <f>SUM(G12:G15)</f>
        <v>759596567889</v>
      </c>
      <c r="H16" s="3"/>
      <c r="I16" s="8">
        <f>SUM(I12:I15)</f>
        <v>11608843549</v>
      </c>
      <c r="J16" s="3"/>
      <c r="K16" s="8">
        <f>SUM(K12:K15)</f>
        <v>3024000</v>
      </c>
      <c r="L16" s="3"/>
      <c r="M16" s="8">
        <f>SUM(M12:M15)</f>
        <v>791202387438</v>
      </c>
      <c r="N16" s="3"/>
      <c r="O16" s="8">
        <f>SUM(O12:O15)</f>
        <v>791202387438</v>
      </c>
      <c r="P16" s="3"/>
      <c r="Q16" s="14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3:17" ht="30" x14ac:dyDescent="0.75">
      <c r="I20" s="19">
        <v>1</v>
      </c>
    </row>
  </sheetData>
  <sortState xmlns:xlrd2="http://schemas.microsoft.com/office/spreadsheetml/2017/richdata2"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0"/>
  <sheetViews>
    <sheetView rightToLeft="1" view="pageBreakPreview" zoomScale="50" zoomScaleNormal="50" zoomScaleSheetLayoutView="50" workbookViewId="0">
      <selection activeCell="Y15" sqref="Y15"/>
    </sheetView>
  </sheetViews>
  <sheetFormatPr defaultColWidth="9.140625" defaultRowHeight="33" x14ac:dyDescent="0.8"/>
  <cols>
    <col min="1" max="1" width="2.5703125" style="21" customWidth="1"/>
    <col min="2" max="2" width="1.28515625" style="21" customWidth="1"/>
    <col min="3" max="3" width="53.140625" style="21" bestFit="1" customWidth="1"/>
    <col min="4" max="4" width="1" style="21" customWidth="1"/>
    <col min="5" max="5" width="9" style="21" bestFit="1" customWidth="1"/>
    <col min="6" max="6" width="3.5703125" style="21" bestFit="1" customWidth="1"/>
    <col min="7" max="7" width="27" style="21" bestFit="1" customWidth="1"/>
    <col min="8" max="8" width="3.5703125" style="21" bestFit="1" customWidth="1"/>
    <col min="9" max="9" width="29" style="21" bestFit="1" customWidth="1"/>
    <col min="10" max="10" width="3.5703125" style="21" bestFit="1" customWidth="1"/>
    <col min="11" max="11" width="9" style="21" bestFit="1" customWidth="1"/>
    <col min="12" max="12" width="3.5703125" style="21" bestFit="1" customWidth="1"/>
    <col min="13" max="13" width="27" style="21" bestFit="1" customWidth="1"/>
    <col min="14" max="14" width="3.5703125" style="21" bestFit="1" customWidth="1"/>
    <col min="15" max="15" width="9" style="21" bestFit="1" customWidth="1"/>
    <col min="16" max="16" width="3.42578125" style="21" bestFit="1" customWidth="1"/>
    <col min="17" max="17" width="27" style="21" bestFit="1" customWidth="1"/>
    <col min="18" max="18" width="3.5703125" style="21" bestFit="1" customWidth="1"/>
    <col min="19" max="19" width="9" style="21" bestFit="1" customWidth="1"/>
    <col min="20" max="20" width="3.5703125" style="21" bestFit="1" customWidth="1"/>
    <col min="21" max="21" width="16.28515625" style="21" bestFit="1" customWidth="1"/>
    <col min="22" max="22" width="3.5703125" style="21" bestFit="1" customWidth="1"/>
    <col min="23" max="23" width="27" style="21" bestFit="1" customWidth="1"/>
    <col min="24" max="24" width="3.5703125" style="21" bestFit="1" customWidth="1"/>
    <col min="25" max="25" width="29" style="21" bestFit="1" customWidth="1"/>
    <col min="26" max="26" width="3.5703125" style="21" bestFit="1" customWidth="1"/>
    <col min="27" max="27" width="20.140625" style="33" customWidth="1"/>
    <col min="28" max="28" width="1" style="21" customWidth="1"/>
    <col min="29" max="29" width="9.140625" style="21" customWidth="1"/>
    <col min="30" max="16384" width="9.140625" style="21"/>
  </cols>
  <sheetData>
    <row r="2" spans="3:27" ht="46.5" x14ac:dyDescent="0.8">
      <c r="C2" s="119" t="s">
        <v>46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3:27" ht="46.5" x14ac:dyDescent="0.8">
      <c r="C3" s="119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</row>
    <row r="4" spans="3:27" ht="46.5" x14ac:dyDescent="0.8">
      <c r="C4" s="119" t="s">
        <v>82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3:27" ht="147" customHeight="1" x14ac:dyDescent="0.8"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3:27" ht="39" x14ac:dyDescent="0.8">
      <c r="C6" s="118" t="s">
        <v>49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8" spans="3:27" s="26" customFormat="1" ht="34.5" customHeight="1" x14ac:dyDescent="0.25">
      <c r="C8" s="114" t="s">
        <v>1</v>
      </c>
      <c r="E8" s="117" t="s">
        <v>66</v>
      </c>
      <c r="F8" s="117" t="s">
        <v>2</v>
      </c>
      <c r="G8" s="117" t="s">
        <v>2</v>
      </c>
      <c r="H8" s="117" t="s">
        <v>2</v>
      </c>
      <c r="I8" s="117" t="s">
        <v>2</v>
      </c>
      <c r="J8" s="120"/>
      <c r="K8" s="117" t="s">
        <v>3</v>
      </c>
      <c r="L8" s="117" t="s">
        <v>3</v>
      </c>
      <c r="M8" s="117" t="s">
        <v>3</v>
      </c>
      <c r="N8" s="117" t="s">
        <v>3</v>
      </c>
      <c r="O8" s="117" t="s">
        <v>3</v>
      </c>
      <c r="P8" s="117" t="s">
        <v>3</v>
      </c>
      <c r="Q8" s="117" t="s">
        <v>3</v>
      </c>
      <c r="R8" s="120"/>
      <c r="S8" s="117" t="s">
        <v>81</v>
      </c>
      <c r="T8" s="117" t="s">
        <v>4</v>
      </c>
      <c r="U8" s="117" t="s">
        <v>4</v>
      </c>
      <c r="V8" s="117" t="s">
        <v>4</v>
      </c>
      <c r="W8" s="117" t="s">
        <v>4</v>
      </c>
      <c r="X8" s="117" t="s">
        <v>4</v>
      </c>
      <c r="Y8" s="117" t="s">
        <v>4</v>
      </c>
      <c r="Z8" s="117" t="s">
        <v>4</v>
      </c>
      <c r="AA8" s="117" t="s">
        <v>4</v>
      </c>
    </row>
    <row r="9" spans="3:27" s="26" customFormat="1" ht="44.25" customHeight="1" x14ac:dyDescent="0.25">
      <c r="C9" s="114" t="s">
        <v>1</v>
      </c>
      <c r="D9" s="120"/>
      <c r="E9" s="115" t="s">
        <v>5</v>
      </c>
      <c r="F9" s="121"/>
      <c r="G9" s="115" t="s">
        <v>6</v>
      </c>
      <c r="H9" s="27"/>
      <c r="I9" s="115" t="s">
        <v>7</v>
      </c>
      <c r="J9" s="120"/>
      <c r="K9" s="115" t="s">
        <v>8</v>
      </c>
      <c r="L9" s="115" t="s">
        <v>8</v>
      </c>
      <c r="M9" s="115" t="s">
        <v>8</v>
      </c>
      <c r="N9" s="27"/>
      <c r="O9" s="115" t="s">
        <v>9</v>
      </c>
      <c r="P9" s="115" t="s">
        <v>9</v>
      </c>
      <c r="Q9" s="115" t="s">
        <v>9</v>
      </c>
      <c r="R9" s="120"/>
      <c r="S9" s="115" t="s">
        <v>5</v>
      </c>
      <c r="T9" s="121"/>
      <c r="U9" s="115" t="s">
        <v>10</v>
      </c>
      <c r="V9" s="121"/>
      <c r="W9" s="115" t="s">
        <v>6</v>
      </c>
      <c r="X9" s="121"/>
      <c r="Y9" s="115" t="s">
        <v>7</v>
      </c>
      <c r="Z9" s="120"/>
      <c r="AA9" s="115" t="s">
        <v>11</v>
      </c>
    </row>
    <row r="10" spans="3:27" s="26" customFormat="1" ht="54" customHeight="1" x14ac:dyDescent="0.25">
      <c r="C10" s="114" t="s">
        <v>1</v>
      </c>
      <c r="D10" s="120"/>
      <c r="E10" s="116" t="s">
        <v>5</v>
      </c>
      <c r="F10" s="122"/>
      <c r="G10" s="116" t="s">
        <v>6</v>
      </c>
      <c r="H10" s="28"/>
      <c r="I10" s="116" t="s">
        <v>7</v>
      </c>
      <c r="J10" s="120"/>
      <c r="K10" s="116" t="s">
        <v>5</v>
      </c>
      <c r="L10" s="28"/>
      <c r="M10" s="116" t="s">
        <v>6</v>
      </c>
      <c r="N10" s="28"/>
      <c r="O10" s="116" t="s">
        <v>5</v>
      </c>
      <c r="P10" s="28"/>
      <c r="Q10" s="116" t="s">
        <v>12</v>
      </c>
      <c r="R10" s="120"/>
      <c r="S10" s="116" t="s">
        <v>5</v>
      </c>
      <c r="T10" s="122"/>
      <c r="U10" s="116" t="s">
        <v>10</v>
      </c>
      <c r="V10" s="122"/>
      <c r="W10" s="116" t="s">
        <v>6</v>
      </c>
      <c r="X10" s="122"/>
      <c r="Y10" s="116" t="s">
        <v>7</v>
      </c>
      <c r="Z10" s="120"/>
      <c r="AA10" s="116" t="s">
        <v>11</v>
      </c>
    </row>
    <row r="11" spans="3:27" x14ac:dyDescent="0.8">
      <c r="C11" s="29" t="s">
        <v>52</v>
      </c>
      <c r="E11" s="30"/>
      <c r="G11" s="30">
        <v>150000000000</v>
      </c>
      <c r="I11" s="30">
        <v>150000000000</v>
      </c>
      <c r="K11" s="30"/>
      <c r="M11" s="30"/>
      <c r="O11" s="30"/>
      <c r="Q11" s="30"/>
      <c r="S11" s="30"/>
      <c r="U11" s="30"/>
      <c r="W11" s="30">
        <f>M11+G11</f>
        <v>150000000000</v>
      </c>
      <c r="Y11" s="30">
        <f>W11</f>
        <v>150000000000</v>
      </c>
      <c r="AA11" s="31">
        <f>Y11/'سرمایه گذاری ها'!$O$16</f>
        <v>0.18958486776779887</v>
      </c>
    </row>
    <row r="12" spans="3:27" x14ac:dyDescent="0.8">
      <c r="C12" s="21" t="s">
        <v>64</v>
      </c>
      <c r="E12" s="30"/>
      <c r="G12" s="30">
        <v>100000000000</v>
      </c>
      <c r="I12" s="30">
        <v>100000000000</v>
      </c>
      <c r="K12" s="30"/>
      <c r="M12" s="30"/>
      <c r="O12" s="30"/>
      <c r="Q12" s="30"/>
      <c r="S12" s="30"/>
      <c r="U12" s="30"/>
      <c r="W12" s="30">
        <f>M12+G12</f>
        <v>100000000000</v>
      </c>
      <c r="Y12" s="30">
        <f>W12</f>
        <v>100000000000</v>
      </c>
      <c r="AA12" s="31">
        <f>Y12/'سرمایه گذاری ها'!$O$16</f>
        <v>0.12638991184519924</v>
      </c>
    </row>
    <row r="13" spans="3:27" x14ac:dyDescent="0.8">
      <c r="C13" s="21" t="s">
        <v>48</v>
      </c>
      <c r="E13" s="30"/>
      <c r="G13" s="30">
        <v>80000000000</v>
      </c>
      <c r="I13" s="30">
        <v>80000000000</v>
      </c>
      <c r="K13" s="30"/>
      <c r="M13" s="30"/>
      <c r="O13" s="30"/>
      <c r="Q13" s="30"/>
      <c r="S13" s="30"/>
      <c r="U13" s="30"/>
      <c r="W13" s="30">
        <v>80000000000</v>
      </c>
      <c r="Y13" s="30">
        <v>80000000000</v>
      </c>
      <c r="AA13" s="31">
        <f>Y13/'سرمایه گذاری ها'!$O$16</f>
        <v>0.10111192947615939</v>
      </c>
    </row>
    <row r="14" spans="3:27" x14ac:dyDescent="0.8">
      <c r="C14" s="21" t="s">
        <v>59</v>
      </c>
      <c r="E14" s="30"/>
      <c r="G14" s="30">
        <v>20000000000</v>
      </c>
      <c r="I14" s="30">
        <v>20000000000</v>
      </c>
      <c r="K14" s="30"/>
      <c r="M14" s="30"/>
      <c r="O14" s="30"/>
      <c r="Q14" s="30"/>
      <c r="S14" s="30"/>
      <c r="U14" s="30"/>
      <c r="W14" s="30">
        <v>20000000000</v>
      </c>
      <c r="Y14" s="30">
        <v>20000000000</v>
      </c>
      <c r="AA14" s="31">
        <f>Y14/'سرمایه گذاری ها'!$O$16</f>
        <v>2.5277982369039848E-2</v>
      </c>
    </row>
    <row r="15" spans="3:27" x14ac:dyDescent="0.8">
      <c r="C15" s="21" t="s">
        <v>65</v>
      </c>
      <c r="G15" s="30">
        <v>40000000000</v>
      </c>
      <c r="I15" s="30">
        <v>40000000000</v>
      </c>
      <c r="M15" s="30"/>
      <c r="N15" s="30"/>
      <c r="O15" s="30"/>
      <c r="P15" s="30"/>
      <c r="Q15" s="30"/>
      <c r="W15" s="30">
        <v>40000000000</v>
      </c>
      <c r="X15" s="30"/>
      <c r="Y15" s="30">
        <v>40000000000</v>
      </c>
      <c r="AA15" s="31">
        <f>Y15/'سرمایه گذاری ها'!$O$16</f>
        <v>5.0555964738079696E-2</v>
      </c>
    </row>
    <row r="16" spans="3:27" hidden="1" x14ac:dyDescent="0.8">
      <c r="C16" s="21" t="s">
        <v>50</v>
      </c>
      <c r="E16" s="30"/>
      <c r="G16" s="30">
        <v>0</v>
      </c>
      <c r="I16" s="30">
        <v>0</v>
      </c>
      <c r="K16" s="30"/>
      <c r="M16" s="30"/>
      <c r="O16" s="30"/>
      <c r="Q16" s="30"/>
      <c r="S16" s="30"/>
      <c r="U16" s="30"/>
      <c r="W16" s="30">
        <v>0</v>
      </c>
      <c r="Y16" s="30">
        <v>0</v>
      </c>
      <c r="AA16" s="31">
        <f>Y16/'سرمایه گذاری ها'!$O$16</f>
        <v>0</v>
      </c>
    </row>
    <row r="17" spans="3:27" ht="18" customHeight="1" x14ac:dyDescent="0.8">
      <c r="E17" s="30"/>
      <c r="G17" s="30"/>
      <c r="I17" s="30"/>
      <c r="K17" s="30"/>
      <c r="M17" s="30"/>
      <c r="O17" s="30"/>
      <c r="Q17" s="30"/>
      <c r="S17" s="30"/>
      <c r="U17" s="30"/>
      <c r="W17" s="30"/>
      <c r="Y17" s="30"/>
      <c r="AA17" s="31"/>
    </row>
    <row r="18" spans="3:27" ht="33.75" thickBot="1" x14ac:dyDescent="0.85">
      <c r="C18" s="21" t="s">
        <v>39</v>
      </c>
      <c r="E18" s="32"/>
      <c r="F18" s="30"/>
      <c r="G18" s="32">
        <f>SUM(G11:G17)</f>
        <v>390000000000</v>
      </c>
      <c r="H18" s="32"/>
      <c r="I18" s="32">
        <f>SUM(I11:I17)</f>
        <v>390000000000</v>
      </c>
      <c r="J18" s="30"/>
      <c r="K18" s="32">
        <f>SUM(K11:K15)</f>
        <v>0</v>
      </c>
      <c r="L18" s="32"/>
      <c r="M18" s="32">
        <f>SUM(M11:M15)</f>
        <v>0</v>
      </c>
      <c r="N18" s="32"/>
      <c r="O18" s="32">
        <f>SUM(O11:O15)</f>
        <v>0</v>
      </c>
      <c r="P18" s="32"/>
      <c r="Q18" s="32">
        <f>SUM(Q11:Q15)</f>
        <v>0</v>
      </c>
      <c r="R18" s="30"/>
      <c r="S18" s="32">
        <f>SUM(S11:S15)</f>
        <v>0</v>
      </c>
      <c r="T18" s="32"/>
      <c r="U18" s="32">
        <f>SUM(U11:U15)</f>
        <v>0</v>
      </c>
      <c r="V18" s="32"/>
      <c r="W18" s="32">
        <f>SUM(W11:W16)</f>
        <v>390000000000</v>
      </c>
      <c r="X18" s="32"/>
      <c r="Y18" s="32">
        <f>SUM(Y11:Y16)</f>
        <v>390000000000</v>
      </c>
      <c r="Z18" s="30"/>
      <c r="AA18" s="34">
        <f>SUM(AA11:AA15)</f>
        <v>0.49292065619627706</v>
      </c>
    </row>
    <row r="19" spans="3:27" ht="63.75" customHeight="1" thickTop="1" x14ac:dyDescent="0.8"/>
    <row r="20" spans="3:27" ht="30.75" customHeight="1" x14ac:dyDescent="0.95">
      <c r="O20" s="40">
        <v>2</v>
      </c>
    </row>
  </sheetData>
  <sortState xmlns:xlrd2="http://schemas.microsoft.com/office/spreadsheetml/2017/richdata2" ref="C11:AA16">
    <sortCondition descending="1" ref="Y11:Y1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H26" sqref="H26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2:32" ht="39" x14ac:dyDescent="0.6">
      <c r="B3" s="125" t="s">
        <v>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</row>
    <row r="4" spans="2:32" ht="39" x14ac:dyDescent="0.6">
      <c r="B4" s="125" t="s">
        <v>82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</row>
    <row r="5" spans="2:32" ht="39" x14ac:dyDescent="0.6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2:32" ht="39" x14ac:dyDescent="0.6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3" x14ac:dyDescent="0.55000000000000004">
      <c r="B8" s="123" t="s">
        <v>53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</row>
    <row r="10" spans="2:32" s="12" customFormat="1" ht="33" customHeight="1" x14ac:dyDescent="0.95">
      <c r="B10" s="117" t="s">
        <v>16</v>
      </c>
      <c r="C10" s="117" t="s">
        <v>16</v>
      </c>
      <c r="D10" s="117" t="s">
        <v>16</v>
      </c>
      <c r="E10" s="117" t="s">
        <v>16</v>
      </c>
      <c r="F10" s="117" t="s">
        <v>16</v>
      </c>
      <c r="G10" s="117" t="s">
        <v>16</v>
      </c>
      <c r="H10" s="117" t="s">
        <v>16</v>
      </c>
      <c r="I10" s="117" t="s">
        <v>16</v>
      </c>
      <c r="J10" s="117" t="s">
        <v>16</v>
      </c>
      <c r="K10" s="51"/>
      <c r="L10" s="117" t="s">
        <v>66</v>
      </c>
      <c r="M10" s="117" t="s">
        <v>2</v>
      </c>
      <c r="N10" s="117" t="s">
        <v>2</v>
      </c>
      <c r="O10" s="117" t="s">
        <v>2</v>
      </c>
      <c r="P10" s="117" t="s">
        <v>2</v>
      </c>
      <c r="Q10" s="51"/>
      <c r="R10" s="117" t="s">
        <v>3</v>
      </c>
      <c r="S10" s="117" t="s">
        <v>3</v>
      </c>
      <c r="T10" s="117" t="s">
        <v>3</v>
      </c>
      <c r="U10" s="117" t="s">
        <v>3</v>
      </c>
      <c r="V10" s="117" t="s">
        <v>3</v>
      </c>
      <c r="W10" s="117" t="s">
        <v>3</v>
      </c>
      <c r="X10" s="117" t="s">
        <v>3</v>
      </c>
      <c r="Y10" s="51"/>
      <c r="Z10" s="117" t="s">
        <v>81</v>
      </c>
      <c r="AA10" s="117" t="s">
        <v>4</v>
      </c>
      <c r="AB10" s="117" t="s">
        <v>4</v>
      </c>
      <c r="AC10" s="117" t="s">
        <v>4</v>
      </c>
      <c r="AD10" s="117" t="s">
        <v>4</v>
      </c>
      <c r="AE10" s="117" t="s">
        <v>4</v>
      </c>
      <c r="AF10" s="117" t="s">
        <v>4</v>
      </c>
    </row>
    <row r="11" spans="2:32" s="12" customFormat="1" ht="29.25" customHeight="1" x14ac:dyDescent="0.95">
      <c r="B11" s="115" t="s">
        <v>17</v>
      </c>
      <c r="C11" s="52"/>
      <c r="D11" s="115" t="s">
        <v>41</v>
      </c>
      <c r="E11" s="52"/>
      <c r="F11" s="115" t="s">
        <v>15</v>
      </c>
      <c r="G11" s="52"/>
      <c r="H11" s="115" t="s">
        <v>18</v>
      </c>
      <c r="I11" s="52"/>
      <c r="J11" s="115" t="s">
        <v>13</v>
      </c>
      <c r="K11" s="51"/>
      <c r="L11" s="115" t="s">
        <v>5</v>
      </c>
      <c r="M11" s="52"/>
      <c r="N11" s="115" t="s">
        <v>6</v>
      </c>
      <c r="O11" s="52"/>
      <c r="P11" s="115" t="s">
        <v>7</v>
      </c>
      <c r="Q11" s="51"/>
      <c r="R11" s="115" t="s">
        <v>8</v>
      </c>
      <c r="S11" s="115" t="s">
        <v>8</v>
      </c>
      <c r="T11" s="115" t="s">
        <v>8</v>
      </c>
      <c r="U11" s="52"/>
      <c r="V11" s="115" t="s">
        <v>9</v>
      </c>
      <c r="W11" s="115" t="s">
        <v>9</v>
      </c>
      <c r="X11" s="115" t="s">
        <v>9</v>
      </c>
      <c r="Y11" s="51"/>
      <c r="Z11" s="115" t="s">
        <v>5</v>
      </c>
      <c r="AA11" s="52"/>
      <c r="AB11" s="115" t="s">
        <v>6</v>
      </c>
      <c r="AC11" s="52"/>
      <c r="AD11" s="115" t="s">
        <v>7</v>
      </c>
      <c r="AE11" s="52"/>
      <c r="AF11" s="115" t="s">
        <v>19</v>
      </c>
    </row>
    <row r="12" spans="2:32" s="12" customFormat="1" ht="49.5" customHeight="1" x14ac:dyDescent="0.95">
      <c r="B12" s="116" t="s">
        <v>17</v>
      </c>
      <c r="C12" s="53"/>
      <c r="D12" s="116" t="s">
        <v>14</v>
      </c>
      <c r="E12" s="53"/>
      <c r="F12" s="116" t="s">
        <v>15</v>
      </c>
      <c r="G12" s="53"/>
      <c r="H12" s="116" t="s">
        <v>18</v>
      </c>
      <c r="I12" s="53"/>
      <c r="J12" s="116" t="s">
        <v>13</v>
      </c>
      <c r="K12" s="51"/>
      <c r="L12" s="116" t="s">
        <v>5</v>
      </c>
      <c r="M12" s="53"/>
      <c r="N12" s="116" t="s">
        <v>6</v>
      </c>
      <c r="O12" s="53"/>
      <c r="P12" s="116" t="s">
        <v>7</v>
      </c>
      <c r="Q12" s="51"/>
      <c r="R12" s="116" t="s">
        <v>5</v>
      </c>
      <c r="S12" s="53"/>
      <c r="T12" s="116" t="s">
        <v>6</v>
      </c>
      <c r="U12" s="53"/>
      <c r="V12" s="116" t="s">
        <v>5</v>
      </c>
      <c r="W12" s="53"/>
      <c r="X12" s="116" t="s">
        <v>12</v>
      </c>
      <c r="Y12" s="51"/>
      <c r="Z12" s="116" t="s">
        <v>5</v>
      </c>
      <c r="AA12" s="53"/>
      <c r="AB12" s="116" t="s">
        <v>6</v>
      </c>
      <c r="AC12" s="53"/>
      <c r="AD12" s="116" t="s">
        <v>7</v>
      </c>
      <c r="AE12" s="53"/>
      <c r="AF12" s="116" t="s">
        <v>19</v>
      </c>
    </row>
    <row r="13" spans="2:32" s="45" customFormat="1" ht="64.5" customHeight="1" x14ac:dyDescent="0.25">
      <c r="B13" s="43"/>
      <c r="C13" s="48"/>
      <c r="D13" s="42"/>
      <c r="E13" s="42"/>
      <c r="F13" s="42"/>
      <c r="G13" s="42"/>
      <c r="H13" s="42"/>
      <c r="I13" s="42"/>
      <c r="J13" s="42"/>
      <c r="K13" s="42"/>
      <c r="L13" s="41"/>
      <c r="M13" s="42"/>
      <c r="N13" s="44"/>
      <c r="O13" s="44"/>
      <c r="P13" s="44"/>
      <c r="Q13" s="42"/>
      <c r="R13" s="44"/>
      <c r="S13" s="42"/>
      <c r="T13" s="44"/>
      <c r="U13" s="42"/>
      <c r="V13" s="42"/>
      <c r="W13" s="42"/>
      <c r="X13" s="44"/>
      <c r="Y13" s="42"/>
      <c r="Z13" s="44"/>
      <c r="AA13" s="44"/>
      <c r="AB13" s="44"/>
      <c r="AC13" s="44"/>
      <c r="AD13" s="44"/>
      <c r="AE13" s="54"/>
      <c r="AF13" s="55"/>
    </row>
    <row r="14" spans="2:32" s="12" customFormat="1" ht="33" x14ac:dyDescent="0.8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21"/>
      <c r="AF14" s="56"/>
    </row>
    <row r="15" spans="2:32" ht="33.75" thickBot="1" x14ac:dyDescent="0.85">
      <c r="B15" s="124" t="s">
        <v>39</v>
      </c>
      <c r="C15" s="124"/>
      <c r="D15" s="124"/>
      <c r="E15" s="124"/>
      <c r="F15" s="124"/>
      <c r="G15" s="124"/>
      <c r="H15" s="124"/>
      <c r="I15" s="124"/>
      <c r="J15" s="124"/>
      <c r="K15" s="19"/>
      <c r="L15" s="50">
        <f>SUM(L13:L13)</f>
        <v>0</v>
      </c>
      <c r="M15" s="19"/>
      <c r="N15" s="50">
        <f>SUM(N13:N13)</f>
        <v>0</v>
      </c>
      <c r="O15" s="19"/>
      <c r="P15" s="50">
        <f>SUM(P13:P13)</f>
        <v>0</v>
      </c>
      <c r="Q15" s="19"/>
      <c r="R15" s="50">
        <f>SUM(R13:R13)</f>
        <v>0</v>
      </c>
      <c r="S15" s="19"/>
      <c r="T15" s="50">
        <f>SUM(T13:T13)</f>
        <v>0</v>
      </c>
      <c r="U15" s="19"/>
      <c r="V15" s="50">
        <f>SUM(V13:V13)</f>
        <v>0</v>
      </c>
      <c r="W15" s="19"/>
      <c r="X15" s="50">
        <f>SUM(X13:X13)</f>
        <v>0</v>
      </c>
      <c r="Y15" s="19"/>
      <c r="Z15" s="50">
        <f>SUM(Z13:Z13)</f>
        <v>0</v>
      </c>
      <c r="AA15" s="19"/>
      <c r="AB15" s="50">
        <f>SUM(AB13:AB13)</f>
        <v>0</v>
      </c>
      <c r="AC15" s="19"/>
      <c r="AD15" s="50">
        <f>SUM(AD13:AD13)</f>
        <v>0</v>
      </c>
      <c r="AE15" s="21"/>
      <c r="AF15" s="57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21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19"/>
  <sheetViews>
    <sheetView rightToLeft="1" view="pageBreakPreview" zoomScale="80" zoomScaleNormal="80" zoomScaleSheetLayoutView="80" workbookViewId="0">
      <selection activeCell="J18" sqref="J18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0" ht="22.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0" ht="22.5" customHeight="1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0" ht="22.5" customHeight="1" x14ac:dyDescent="0.55000000000000004">
      <c r="B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22.5" customHeight="1" x14ac:dyDescent="0.55000000000000004">
      <c r="B6" s="113" t="s">
        <v>54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0"/>
      <c r="N6" s="10"/>
      <c r="O6" s="10"/>
      <c r="P6" s="10"/>
      <c r="Q6" s="10"/>
      <c r="R6" s="10"/>
      <c r="S6" s="10"/>
      <c r="T6" s="10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26" t="s">
        <v>20</v>
      </c>
      <c r="D8" s="110" t="s">
        <v>66</v>
      </c>
      <c r="F8" s="110" t="s">
        <v>3</v>
      </c>
      <c r="G8" s="110" t="s">
        <v>3</v>
      </c>
      <c r="H8" s="110" t="s">
        <v>3</v>
      </c>
      <c r="J8" s="110" t="s">
        <v>81</v>
      </c>
      <c r="K8" s="110" t="s">
        <v>4</v>
      </c>
      <c r="L8" s="110" t="s">
        <v>4</v>
      </c>
    </row>
    <row r="9" spans="2:20" s="4" customFormat="1" ht="22.5" customHeight="1" x14ac:dyDescent="0.55000000000000004">
      <c r="B9" s="127" t="s">
        <v>20</v>
      </c>
      <c r="D9" s="128" t="s">
        <v>21</v>
      </c>
      <c r="F9" s="128" t="s">
        <v>22</v>
      </c>
      <c r="G9" s="70"/>
      <c r="H9" s="128" t="s">
        <v>23</v>
      </c>
      <c r="J9" s="128" t="s">
        <v>21</v>
      </c>
      <c r="K9" s="70"/>
      <c r="L9" s="129" t="s">
        <v>19</v>
      </c>
    </row>
    <row r="10" spans="2:20" s="4" customFormat="1" ht="8.25" customHeight="1" x14ac:dyDescent="0.75">
      <c r="B10" s="69"/>
      <c r="D10" s="42"/>
      <c r="F10" s="42"/>
      <c r="H10" s="42"/>
      <c r="J10" s="42"/>
      <c r="L10" s="71"/>
    </row>
    <row r="11" spans="2:20" s="4" customFormat="1" ht="22.5" customHeight="1" x14ac:dyDescent="0.55000000000000004">
      <c r="B11" s="72" t="s">
        <v>77</v>
      </c>
      <c r="C11" s="72"/>
      <c r="D11" s="36">
        <v>232325121375</v>
      </c>
      <c r="E11" s="5">
        <v>0</v>
      </c>
      <c r="F11" s="36">
        <v>5714485003</v>
      </c>
      <c r="G11" s="5">
        <v>0</v>
      </c>
      <c r="H11" s="36">
        <v>0</v>
      </c>
      <c r="I11" s="5">
        <v>0</v>
      </c>
      <c r="J11" s="36">
        <v>238039606378</v>
      </c>
      <c r="K11" s="5">
        <v>0</v>
      </c>
      <c r="L11" s="94">
        <f>J11/'سرمایه گذاری ها'!$O$16</f>
        <v>0.30085804865781346</v>
      </c>
    </row>
    <row r="12" spans="2:20" s="4" customFormat="1" ht="22.5" customHeight="1" x14ac:dyDescent="0.55000000000000004">
      <c r="B12" s="72" t="s">
        <v>73</v>
      </c>
      <c r="C12" s="72"/>
      <c r="D12" s="36">
        <v>107590748079</v>
      </c>
      <c r="E12" s="5">
        <v>0</v>
      </c>
      <c r="F12" s="36">
        <v>2589048079</v>
      </c>
      <c r="G12" s="5">
        <v>0</v>
      </c>
      <c r="H12" s="36">
        <v>1008000</v>
      </c>
      <c r="I12" s="5">
        <v>0</v>
      </c>
      <c r="J12" s="36">
        <v>110178788158</v>
      </c>
      <c r="K12" s="5"/>
      <c r="L12" s="94">
        <f>J12/'سرمایه گذاری ها'!$O$16</f>
        <v>0.13925487322500502</v>
      </c>
    </row>
    <row r="13" spans="2:20" s="4" customFormat="1" ht="22.5" customHeight="1" x14ac:dyDescent="0.55000000000000004">
      <c r="B13" s="72" t="s">
        <v>74</v>
      </c>
      <c r="C13" s="72"/>
      <c r="D13" s="36">
        <v>48091145784</v>
      </c>
      <c r="E13" s="5">
        <v>0</v>
      </c>
      <c r="F13" s="36">
        <v>1098563335</v>
      </c>
      <c r="G13" s="5">
        <v>0</v>
      </c>
      <c r="H13" s="36">
        <v>504000</v>
      </c>
      <c r="I13" s="5">
        <v>0</v>
      </c>
      <c r="J13" s="36">
        <v>49189205119</v>
      </c>
      <c r="K13" s="5"/>
      <c r="L13" s="94">
        <f>J13/'سرمایه گذاری ها'!$O$16</f>
        <v>6.2170192987258337E-2</v>
      </c>
    </row>
    <row r="14" spans="2:20" s="4" customFormat="1" ht="22.5" customHeight="1" x14ac:dyDescent="0.55000000000000004">
      <c r="B14" s="72" t="s">
        <v>75</v>
      </c>
      <c r="C14" s="72"/>
      <c r="D14" s="36">
        <v>1584226964</v>
      </c>
      <c r="E14" s="5"/>
      <c r="F14" s="36">
        <v>2206725398</v>
      </c>
      <c r="G14" s="5"/>
      <c r="H14" s="36">
        <v>504000</v>
      </c>
      <c r="I14" s="5"/>
      <c r="J14" s="36">
        <v>3790448362</v>
      </c>
      <c r="K14" s="5"/>
      <c r="L14" s="94">
        <f>J14/'سرمایه گذاری ها'!$O$16</f>
        <v>4.7907443432695989E-3</v>
      </c>
    </row>
    <row r="15" spans="2:20" s="4" customFormat="1" ht="22.5" customHeight="1" x14ac:dyDescent="0.55000000000000004">
      <c r="B15" s="72" t="s">
        <v>78</v>
      </c>
      <c r="C15" s="72"/>
      <c r="D15" s="36">
        <v>5314887</v>
      </c>
      <c r="E15" s="5"/>
      <c r="F15" s="36">
        <v>21734</v>
      </c>
      <c r="G15" s="5"/>
      <c r="H15" s="36">
        <v>1008000</v>
      </c>
      <c r="I15" s="5"/>
      <c r="J15" s="36">
        <v>4328621</v>
      </c>
      <c r="K15" s="5"/>
      <c r="L15" s="94">
        <f>J15/'سرمایه گذاری ها'!$O$16</f>
        <v>5.4709402660127823E-6</v>
      </c>
    </row>
    <row r="16" spans="2:20" s="4" customFormat="1" ht="22.5" customHeight="1" x14ac:dyDescent="0.55000000000000004">
      <c r="B16" s="72" t="s">
        <v>79</v>
      </c>
      <c r="C16" s="72"/>
      <c r="D16" s="36">
        <v>10800</v>
      </c>
      <c r="E16" s="5"/>
      <c r="F16" s="36">
        <v>0</v>
      </c>
      <c r="G16" s="5"/>
      <c r="H16" s="36">
        <v>0</v>
      </c>
      <c r="I16" s="5"/>
      <c r="J16" s="36">
        <v>10800</v>
      </c>
      <c r="K16" s="5"/>
      <c r="L16" s="94">
        <f>J16/'سرمایه گذاری ها'!$O$16</f>
        <v>1.3650110479281518E-8</v>
      </c>
    </row>
    <row r="17" spans="2:12" s="4" customFormat="1" ht="10.5" customHeight="1" x14ac:dyDescent="0.55000000000000004">
      <c r="B17" s="72"/>
      <c r="C17" s="72"/>
      <c r="D17" s="73"/>
      <c r="E17" s="72"/>
      <c r="F17" s="73"/>
      <c r="G17" s="72"/>
      <c r="H17" s="73"/>
      <c r="I17" s="72"/>
      <c r="J17" s="73"/>
      <c r="K17" s="72"/>
      <c r="L17" s="74"/>
    </row>
    <row r="18" spans="2:12" ht="22.5" customHeight="1" thickBot="1" x14ac:dyDescent="0.6">
      <c r="B18" s="75" t="s">
        <v>39</v>
      </c>
      <c r="C18" s="75"/>
      <c r="D18" s="105">
        <f>SUM(D11:D17)</f>
        <v>389596567889</v>
      </c>
      <c r="E18" s="106"/>
      <c r="F18" s="105">
        <f>SUM(F11:F17)</f>
        <v>11608843549</v>
      </c>
      <c r="G18" s="106"/>
      <c r="H18" s="105">
        <f>SUM(H11:H17)</f>
        <v>3024000</v>
      </c>
      <c r="I18" s="106"/>
      <c r="J18" s="105">
        <f>SUM(J11:J17)</f>
        <v>401202387438</v>
      </c>
      <c r="K18" s="107"/>
      <c r="L18" s="104">
        <f>SUM(L11:L17)</f>
        <v>0.50707934380372299</v>
      </c>
    </row>
    <row r="19" spans="2:12" ht="22.5" customHeight="1" thickTop="1" x14ac:dyDescent="0.55000000000000004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H10" sqref="H10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8" ht="30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8" ht="30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</row>
    <row r="5" spans="2:28" ht="64.5" customHeight="1" x14ac:dyDescent="0.55000000000000004"/>
    <row r="6" spans="2:28" ht="30" x14ac:dyDescent="0.55000000000000004">
      <c r="B6" s="113" t="s">
        <v>55</v>
      </c>
      <c r="C6" s="113"/>
      <c r="D6" s="1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D7" s="112" t="s">
        <v>26</v>
      </c>
      <c r="E7" s="112"/>
      <c r="F7" s="112"/>
      <c r="G7" s="112"/>
      <c r="H7" s="112"/>
      <c r="I7" s="10"/>
      <c r="J7" s="93" t="s">
        <v>27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51" customHeight="1" x14ac:dyDescent="0.6">
      <c r="B8" s="112" t="s">
        <v>28</v>
      </c>
      <c r="C8" s="15"/>
      <c r="D8" s="112" t="s">
        <v>21</v>
      </c>
      <c r="E8" s="15"/>
      <c r="F8" s="112" t="s">
        <v>32</v>
      </c>
      <c r="G8" s="15"/>
      <c r="H8" s="112" t="s">
        <v>11</v>
      </c>
      <c r="J8" s="66" t="s">
        <v>21</v>
      </c>
    </row>
    <row r="9" spans="2:28" s="4" customFormat="1" x14ac:dyDescent="0.55000000000000004">
      <c r="B9" s="4" t="s">
        <v>38</v>
      </c>
      <c r="D9" s="76">
        <f>'سود اوراق بهادار و سپرده بانکی'!H16</f>
        <v>9687556153</v>
      </c>
      <c r="F9" s="94">
        <f>D9/$D$14</f>
        <v>1</v>
      </c>
      <c r="G9" s="5"/>
      <c r="H9" s="94">
        <f>D9/'سرمایه گذاری ها'!$O$16</f>
        <v>1.2244093681730876E-2</v>
      </c>
      <c r="J9" s="76">
        <f>'سود اوراق بهادار و سپرده بانکی'!N16</f>
        <v>37874459887</v>
      </c>
    </row>
    <row r="10" spans="2:28" s="4" customFormat="1" x14ac:dyDescent="0.55000000000000004">
      <c r="B10" s="4" t="s">
        <v>61</v>
      </c>
      <c r="D10" s="76">
        <f>'سایر درآمدها'!D12</f>
        <v>0</v>
      </c>
      <c r="F10" s="94">
        <f t="shared" ref="F10:F12" si="0">D10/$D$14</f>
        <v>0</v>
      </c>
      <c r="G10" s="5"/>
      <c r="H10" s="94">
        <f>D10/'سرمایه گذاری ها'!$O$16</f>
        <v>0</v>
      </c>
      <c r="J10" s="76">
        <f>'سایر درآمدها'!F12</f>
        <v>25625349</v>
      </c>
    </row>
    <row r="11" spans="2:28" s="4" customFormat="1" x14ac:dyDescent="0.55000000000000004">
      <c r="B11" s="4" t="s">
        <v>37</v>
      </c>
      <c r="D11" s="76">
        <v>0</v>
      </c>
      <c r="F11" s="94">
        <f t="shared" si="0"/>
        <v>0</v>
      </c>
      <c r="G11" s="5"/>
      <c r="H11" s="94">
        <f>D11/'سرمایه گذاری ها'!$O$16</f>
        <v>0</v>
      </c>
      <c r="J11" s="76">
        <v>0</v>
      </c>
    </row>
    <row r="12" spans="2:28" s="4" customFormat="1" x14ac:dyDescent="0.55000000000000004">
      <c r="B12" s="4" t="s">
        <v>47</v>
      </c>
      <c r="D12" s="76">
        <v>0</v>
      </c>
      <c r="F12" s="94">
        <f t="shared" si="0"/>
        <v>0</v>
      </c>
      <c r="G12" s="5"/>
      <c r="H12" s="94">
        <f>D12/'سرمایه گذاری ها'!$O$16</f>
        <v>0</v>
      </c>
      <c r="J12" s="76">
        <v>0</v>
      </c>
    </row>
    <row r="13" spans="2:28" s="4" customFormat="1" ht="12" customHeight="1" x14ac:dyDescent="0.55000000000000004">
      <c r="D13" s="76"/>
      <c r="F13" s="94"/>
      <c r="G13" s="5"/>
      <c r="H13" s="94"/>
      <c r="J13" s="76"/>
    </row>
    <row r="14" spans="2:28" ht="24.75" thickBot="1" x14ac:dyDescent="0.65">
      <c r="B14" s="13" t="s">
        <v>39</v>
      </c>
      <c r="D14" s="95">
        <f>SUM(D9:D12)</f>
        <v>9687556153</v>
      </c>
      <c r="E14" s="96"/>
      <c r="F14" s="97">
        <f>SUM(F9:F12)</f>
        <v>1</v>
      </c>
      <c r="G14" s="98"/>
      <c r="H14" s="99">
        <f>SUM(H9:H12)</f>
        <v>1.2244093681730876E-2</v>
      </c>
      <c r="J14" s="95">
        <f>SUM(J9:J12)</f>
        <v>37900085236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100"/>
    </row>
    <row r="18" spans="2:10" x14ac:dyDescent="0.55000000000000004">
      <c r="H18" s="101"/>
    </row>
    <row r="19" spans="2:10" ht="27" customHeight="1" x14ac:dyDescent="0.75">
      <c r="B19" s="130">
        <v>5</v>
      </c>
      <c r="C19" s="130"/>
      <c r="D19" s="130"/>
      <c r="E19" s="130"/>
      <c r="F19" s="130"/>
      <c r="G19" s="130"/>
      <c r="H19" s="130"/>
      <c r="I19" s="130"/>
      <c r="J19" s="130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L18" sqref="L18"/>
    </sheetView>
  </sheetViews>
  <sheetFormatPr defaultColWidth="9.140625" defaultRowHeight="21.75" customHeight="1" x14ac:dyDescent="0.25"/>
  <cols>
    <col min="1" max="1" width="2.7109375" style="77" customWidth="1"/>
    <col min="2" max="2" width="38.85546875" style="77" customWidth="1"/>
    <col min="3" max="3" width="1" style="77" customWidth="1"/>
    <col min="4" max="4" width="18.28515625" style="77" bestFit="1" customWidth="1"/>
    <col min="5" max="5" width="3" style="77" bestFit="1" customWidth="1"/>
    <col min="6" max="6" width="13.140625" style="77" bestFit="1" customWidth="1"/>
    <col min="7" max="7" width="3" style="77" bestFit="1" customWidth="1"/>
    <col min="8" max="8" width="18.28515625" style="77" bestFit="1" customWidth="1"/>
    <col min="9" max="9" width="3" style="77" bestFit="1" customWidth="1"/>
    <col min="10" max="10" width="19.5703125" style="77" bestFit="1" customWidth="1"/>
    <col min="11" max="11" width="3" style="77" bestFit="1" customWidth="1"/>
    <col min="12" max="12" width="13.140625" style="77" bestFit="1" customWidth="1"/>
    <col min="13" max="13" width="3" style="77" bestFit="1" customWidth="1"/>
    <col min="14" max="14" width="19.5703125" style="77" bestFit="1" customWidth="1"/>
    <col min="15" max="15" width="1" style="77" customWidth="1"/>
    <col min="16" max="16" width="9.140625" style="77" customWidth="1"/>
    <col min="17" max="16384" width="9.140625" style="77"/>
  </cols>
  <sheetData>
    <row r="2" spans="2:22" ht="27" customHeight="1" x14ac:dyDescent="0.25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22" ht="27" customHeight="1" x14ac:dyDescent="0.2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22" ht="27" customHeight="1" x14ac:dyDescent="0.25">
      <c r="B4" s="132" t="s">
        <v>82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22" s="79" customFormat="1" ht="21.75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22" s="2" customFormat="1" ht="21.75" customHeight="1" x14ac:dyDescent="0.55000000000000004">
      <c r="B6" s="123" t="s">
        <v>56</v>
      </c>
      <c r="C6" s="123"/>
      <c r="D6" s="123"/>
      <c r="E6" s="123"/>
      <c r="F6" s="123"/>
      <c r="G6" s="123"/>
      <c r="H6" s="123"/>
      <c r="I6" s="123"/>
      <c r="J6" s="123"/>
      <c r="K6" s="80"/>
      <c r="L6" s="80"/>
      <c r="M6" s="80"/>
      <c r="N6" s="80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55000000000000004"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0"/>
      <c r="P7" s="10"/>
      <c r="Q7" s="10"/>
      <c r="R7" s="10"/>
      <c r="S7" s="10"/>
      <c r="T7" s="10"/>
      <c r="U7" s="10"/>
      <c r="V7" s="10"/>
    </row>
    <row r="8" spans="2:22" s="79" customFormat="1" ht="21.75" customHeight="1" x14ac:dyDescent="0.25">
      <c r="B8" s="82" t="s">
        <v>25</v>
      </c>
      <c r="C8" s="78"/>
      <c r="D8" s="133" t="s">
        <v>26</v>
      </c>
      <c r="E8" s="133" t="s">
        <v>26</v>
      </c>
      <c r="F8" s="133" t="s">
        <v>26</v>
      </c>
      <c r="G8" s="133" t="s">
        <v>26</v>
      </c>
      <c r="H8" s="133" t="s">
        <v>26</v>
      </c>
      <c r="I8" s="78"/>
      <c r="J8" s="133" t="s">
        <v>27</v>
      </c>
      <c r="K8" s="133" t="s">
        <v>27</v>
      </c>
      <c r="L8" s="133" t="s">
        <v>27</v>
      </c>
      <c r="M8" s="133" t="s">
        <v>27</v>
      </c>
      <c r="N8" s="133" t="s">
        <v>27</v>
      </c>
    </row>
    <row r="9" spans="2:22" s="84" customFormat="1" ht="58.5" customHeight="1" x14ac:dyDescent="0.25">
      <c r="B9" s="131" t="s">
        <v>28</v>
      </c>
      <c r="C9" s="78"/>
      <c r="D9" s="131" t="s">
        <v>29</v>
      </c>
      <c r="E9" s="83"/>
      <c r="F9" s="131" t="s">
        <v>30</v>
      </c>
      <c r="G9" s="83"/>
      <c r="H9" s="131" t="s">
        <v>31</v>
      </c>
      <c r="I9" s="78"/>
      <c r="J9" s="131" t="s">
        <v>29</v>
      </c>
      <c r="K9" s="83"/>
      <c r="L9" s="131" t="s">
        <v>30</v>
      </c>
      <c r="M9" s="83"/>
      <c r="N9" s="131" t="s">
        <v>31</v>
      </c>
    </row>
    <row r="10" spans="2:22" s="79" customFormat="1" ht="23.25" customHeight="1" x14ac:dyDescent="0.25">
      <c r="B10" s="85" t="s">
        <v>72</v>
      </c>
      <c r="C10" s="78"/>
      <c r="D10" s="102">
        <v>5871264446</v>
      </c>
      <c r="E10" s="103"/>
      <c r="F10" s="102">
        <v>524880</v>
      </c>
      <c r="G10" s="103"/>
      <c r="H10" s="102">
        <v>5870739566</v>
      </c>
      <c r="I10" s="103"/>
      <c r="J10" s="102">
        <v>23031591601</v>
      </c>
      <c r="K10" s="103"/>
      <c r="L10" s="102">
        <v>12413286</v>
      </c>
      <c r="M10" s="103"/>
      <c r="N10" s="102">
        <v>23019178315</v>
      </c>
    </row>
    <row r="11" spans="2:22" s="79" customFormat="1" ht="23.25" customHeight="1" x14ac:dyDescent="0.25">
      <c r="B11" s="85" t="s">
        <v>73</v>
      </c>
      <c r="C11" s="78"/>
      <c r="D11" s="102">
        <v>2653512109</v>
      </c>
      <c r="E11" s="103"/>
      <c r="F11" s="102">
        <v>1051128</v>
      </c>
      <c r="G11" s="103"/>
      <c r="H11" s="102">
        <v>2652460981</v>
      </c>
      <c r="I11" s="103"/>
      <c r="J11" s="102">
        <v>10420671024</v>
      </c>
      <c r="K11" s="103"/>
      <c r="L11" s="102">
        <v>11005345</v>
      </c>
      <c r="M11" s="103"/>
      <c r="N11" s="102">
        <v>10409665679</v>
      </c>
    </row>
    <row r="12" spans="2:22" s="79" customFormat="1" ht="23.25" customHeight="1" x14ac:dyDescent="0.25">
      <c r="B12" s="85" t="s">
        <v>74</v>
      </c>
      <c r="C12" s="78"/>
      <c r="D12" s="102">
        <v>1157990409</v>
      </c>
      <c r="E12" s="103"/>
      <c r="F12" s="102">
        <v>381935</v>
      </c>
      <c r="G12" s="103"/>
      <c r="H12" s="102">
        <v>1157608474</v>
      </c>
      <c r="I12" s="103"/>
      <c r="J12" s="102">
        <v>4411340207</v>
      </c>
      <c r="K12" s="103"/>
      <c r="L12" s="102">
        <v>3984531</v>
      </c>
      <c r="M12" s="103"/>
      <c r="N12" s="102">
        <v>4407355676</v>
      </c>
    </row>
    <row r="13" spans="2:22" s="79" customFormat="1" ht="23.25" customHeight="1" x14ac:dyDescent="0.25">
      <c r="B13" s="85" t="s">
        <v>75</v>
      </c>
      <c r="C13" s="78"/>
      <c r="D13" s="102">
        <v>6725398</v>
      </c>
      <c r="E13" s="103"/>
      <c r="F13" s="102">
        <v>0</v>
      </c>
      <c r="G13" s="103"/>
      <c r="H13" s="102">
        <v>6725398</v>
      </c>
      <c r="I13" s="103"/>
      <c r="J13" s="102">
        <v>38169615</v>
      </c>
      <c r="K13" s="103"/>
      <c r="L13" s="102">
        <v>0</v>
      </c>
      <c r="M13" s="103"/>
      <c r="N13" s="102">
        <v>38169615</v>
      </c>
    </row>
    <row r="14" spans="2:22" s="79" customFormat="1" ht="23.25" customHeight="1" x14ac:dyDescent="0.25">
      <c r="B14" s="85" t="s">
        <v>76</v>
      </c>
      <c r="C14" s="78"/>
      <c r="D14" s="102">
        <v>21734</v>
      </c>
      <c r="E14" s="103"/>
      <c r="F14" s="102">
        <v>0</v>
      </c>
      <c r="G14" s="103"/>
      <c r="H14" s="102">
        <v>21734</v>
      </c>
      <c r="I14" s="103"/>
      <c r="J14" s="102">
        <v>90602</v>
      </c>
      <c r="K14" s="103"/>
      <c r="L14" s="102">
        <v>0</v>
      </c>
      <c r="M14" s="103"/>
      <c r="N14" s="102">
        <v>90602</v>
      </c>
    </row>
    <row r="15" spans="2:22" s="79" customFormat="1" ht="23.25" customHeight="1" x14ac:dyDescent="0.25">
      <c r="B15" s="85"/>
      <c r="C15" s="78"/>
      <c r="D15" s="86"/>
      <c r="E15" s="87"/>
      <c r="F15" s="86"/>
      <c r="G15" s="87"/>
      <c r="H15" s="102"/>
      <c r="I15" s="87"/>
      <c r="J15" s="86"/>
      <c r="K15" s="87"/>
      <c r="L15" s="86"/>
      <c r="M15" s="87"/>
      <c r="N15" s="86"/>
    </row>
    <row r="16" spans="2:22" s="79" customFormat="1" ht="21.75" customHeight="1" thickBot="1" x14ac:dyDescent="0.3">
      <c r="B16" s="88" t="s">
        <v>39</v>
      </c>
      <c r="C16" s="89"/>
      <c r="D16" s="90">
        <f>SUM(D10:D15)</f>
        <v>9689514096</v>
      </c>
      <c r="E16" s="90"/>
      <c r="F16" s="90">
        <f>SUM(F10:F15)</f>
        <v>1957943</v>
      </c>
      <c r="G16" s="90"/>
      <c r="H16" s="90">
        <f>SUM(H10:H15)</f>
        <v>9687556153</v>
      </c>
      <c r="I16" s="90"/>
      <c r="J16" s="90">
        <f>SUM(J10:J15)</f>
        <v>37901863049</v>
      </c>
      <c r="K16" s="90"/>
      <c r="L16" s="90">
        <f>SUM(L10:L15)</f>
        <v>27403162</v>
      </c>
      <c r="M16" s="90"/>
      <c r="N16" s="90">
        <f>SUM(N10:N15)</f>
        <v>37874459887</v>
      </c>
    </row>
    <row r="17" spans="4:14" ht="21.75" customHeight="1" thickTop="1" x14ac:dyDescent="0.25"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4:14" ht="190.5" customHeight="1" x14ac:dyDescent="0.25"/>
    <row r="19" spans="4:14" ht="21.75" customHeight="1" x14ac:dyDescent="0.25">
      <c r="D19" s="92">
        <v>6</v>
      </c>
    </row>
  </sheetData>
  <sortState xmlns:xlrd2="http://schemas.microsoft.com/office/spreadsheetml/2017/richdata2" ref="B10:T19">
    <sortCondition descending="1" ref="N10:N19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18"/>
  <sheetViews>
    <sheetView rightToLeft="1" view="pageBreakPreview" topLeftCell="A3" zoomScale="85" zoomScaleNormal="85" zoomScaleSheetLayoutView="85" workbookViewId="0">
      <selection activeCell="D14" sqref="D14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40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6" ht="31.5" customHeight="1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6" ht="31.5" customHeight="1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</row>
    <row r="5" spans="2:26" ht="73.5" customHeight="1" x14ac:dyDescent="0.55000000000000004"/>
    <row r="6" spans="2:26" ht="30" x14ac:dyDescent="0.55000000000000004">
      <c r="B6" s="113" t="s">
        <v>57</v>
      </c>
      <c r="C6" s="113"/>
      <c r="D6" s="113"/>
      <c r="E6" s="113"/>
      <c r="F6" s="113"/>
      <c r="G6" s="113"/>
      <c r="H6" s="113"/>
      <c r="I6" s="113"/>
      <c r="J6" s="11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30" x14ac:dyDescent="0.55000000000000004">
      <c r="B7" s="11"/>
      <c r="D7" s="68"/>
      <c r="E7" s="68"/>
      <c r="F7" s="68"/>
      <c r="G7" s="68"/>
      <c r="H7" s="68"/>
      <c r="I7" s="68"/>
      <c r="J7" s="6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31.5" customHeight="1" x14ac:dyDescent="0.55000000000000004">
      <c r="B8" s="136" t="s">
        <v>33</v>
      </c>
      <c r="C8" s="136" t="s">
        <v>33</v>
      </c>
      <c r="D8" s="136" t="s">
        <v>26</v>
      </c>
      <c r="E8" s="136" t="s">
        <v>26</v>
      </c>
      <c r="F8" s="136" t="s">
        <v>26</v>
      </c>
      <c r="H8" s="136" t="s">
        <v>27</v>
      </c>
      <c r="I8" s="136" t="s">
        <v>27</v>
      </c>
      <c r="J8" s="136" t="s">
        <v>27</v>
      </c>
    </row>
    <row r="9" spans="2:26" s="15" customFormat="1" ht="50.25" customHeight="1" x14ac:dyDescent="0.6">
      <c r="B9" s="135" t="s">
        <v>34</v>
      </c>
      <c r="D9" s="135" t="s">
        <v>35</v>
      </c>
      <c r="F9" s="135" t="s">
        <v>36</v>
      </c>
      <c r="H9" s="135" t="s">
        <v>35</v>
      </c>
      <c r="J9" s="135" t="s">
        <v>36</v>
      </c>
    </row>
    <row r="10" spans="2:26" s="4" customFormat="1" ht="21.75" customHeight="1" x14ac:dyDescent="0.55000000000000004">
      <c r="B10" s="18" t="s">
        <v>67</v>
      </c>
      <c r="D10" s="35">
        <v>5871264446</v>
      </c>
      <c r="E10" s="5">
        <v>0</v>
      </c>
      <c r="F10" s="9"/>
      <c r="G10" s="5">
        <v>0</v>
      </c>
      <c r="H10" s="35">
        <v>23031591601</v>
      </c>
      <c r="I10" s="5"/>
      <c r="J10" s="63"/>
    </row>
    <row r="11" spans="2:26" s="4" customFormat="1" ht="21.75" customHeight="1" x14ac:dyDescent="0.55000000000000004">
      <c r="B11" s="4" t="s">
        <v>70</v>
      </c>
      <c r="D11" s="36">
        <v>2653512109</v>
      </c>
      <c r="E11" s="5">
        <v>0</v>
      </c>
      <c r="F11" s="5"/>
      <c r="G11" s="5">
        <v>0</v>
      </c>
      <c r="H11" s="36">
        <v>10420671024</v>
      </c>
      <c r="I11" s="5"/>
      <c r="J11" s="64"/>
    </row>
    <row r="12" spans="2:26" s="4" customFormat="1" ht="21.75" customHeight="1" x14ac:dyDescent="0.55000000000000004">
      <c r="B12" s="4" t="s">
        <v>71</v>
      </c>
      <c r="D12" s="36">
        <v>1157990409</v>
      </c>
      <c r="E12" s="5">
        <v>0</v>
      </c>
      <c r="F12" s="5"/>
      <c r="G12" s="5">
        <v>0</v>
      </c>
      <c r="H12" s="36">
        <v>4411340207</v>
      </c>
      <c r="I12" s="5"/>
      <c r="J12" s="64"/>
    </row>
    <row r="13" spans="2:26" s="4" customFormat="1" ht="21.75" customHeight="1" x14ac:dyDescent="0.55000000000000004">
      <c r="B13" s="4" t="s">
        <v>68</v>
      </c>
      <c r="D13" s="36">
        <v>6725398</v>
      </c>
      <c r="E13" s="5"/>
      <c r="F13" s="5"/>
      <c r="G13" s="5"/>
      <c r="H13" s="36">
        <v>38169615</v>
      </c>
      <c r="I13" s="5"/>
      <c r="J13" s="64"/>
    </row>
    <row r="14" spans="2:26" s="4" customFormat="1" ht="21.75" customHeight="1" x14ac:dyDescent="0.55000000000000004">
      <c r="B14" s="4" t="s">
        <v>69</v>
      </c>
      <c r="D14" s="36">
        <v>21734</v>
      </c>
      <c r="E14" s="5"/>
      <c r="F14" s="5"/>
      <c r="G14" s="5"/>
      <c r="H14" s="36">
        <v>90602</v>
      </c>
      <c r="I14" s="5"/>
      <c r="J14" s="67"/>
    </row>
    <row r="15" spans="2:26" s="4" customFormat="1" ht="21.75" customHeight="1" x14ac:dyDescent="0.55000000000000004">
      <c r="D15" s="36"/>
      <c r="E15" s="5"/>
      <c r="F15" s="5"/>
      <c r="G15" s="5"/>
      <c r="H15" s="36"/>
      <c r="I15" s="5"/>
      <c r="J15" s="64"/>
    </row>
    <row r="16" spans="2:26" ht="21.75" customHeight="1" thickBot="1" x14ac:dyDescent="0.6">
      <c r="B16" s="134" t="s">
        <v>39</v>
      </c>
      <c r="C16" s="134"/>
      <c r="D16" s="37">
        <f>SUM(D10:D15)</f>
        <v>9689514096</v>
      </c>
      <c r="E16" s="38"/>
      <c r="F16" s="39"/>
      <c r="G16" s="38"/>
      <c r="H16" s="37">
        <f>SUM(H10:H15)</f>
        <v>37901863049</v>
      </c>
      <c r="I16" s="38"/>
      <c r="J16" s="39"/>
    </row>
    <row r="17" spans="4:4" ht="81.75" customHeight="1" thickTop="1" x14ac:dyDescent="0.55000000000000004"/>
    <row r="18" spans="4:4" ht="30" x14ac:dyDescent="0.75">
      <c r="D18" s="22">
        <v>7</v>
      </c>
    </row>
  </sheetData>
  <sortState xmlns:xlrd2="http://schemas.microsoft.com/office/spreadsheetml/2017/richdata2" ref="B10:J18">
    <sortCondition descending="1" ref="H10:H18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view="pageBreakPreview" zoomScaleNormal="100" zoomScaleSheetLayoutView="100" workbookViewId="0">
      <selection activeCell="D10" sqref="D10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109" t="s">
        <v>46</v>
      </c>
      <c r="C2" s="109"/>
      <c r="D2" s="109"/>
      <c r="E2" s="109"/>
      <c r="F2" s="109"/>
      <c r="G2" s="109"/>
    </row>
    <row r="3" spans="2:27" ht="30" x14ac:dyDescent="0.55000000000000004">
      <c r="B3" s="109" t="s">
        <v>24</v>
      </c>
      <c r="C3" s="109"/>
      <c r="D3" s="109"/>
      <c r="E3" s="109"/>
      <c r="F3" s="109"/>
      <c r="G3" s="109"/>
    </row>
    <row r="4" spans="2:27" ht="30" x14ac:dyDescent="0.55000000000000004">
      <c r="B4" s="109" t="s">
        <v>82</v>
      </c>
      <c r="C4" s="109"/>
      <c r="D4" s="109"/>
      <c r="E4" s="109"/>
      <c r="F4" s="109"/>
      <c r="G4" s="109"/>
    </row>
    <row r="5" spans="2:27" ht="64.5" customHeight="1" x14ac:dyDescent="0.55000000000000004"/>
    <row r="6" spans="2:27" ht="30" x14ac:dyDescent="0.55000000000000004">
      <c r="B6" s="11" t="s">
        <v>60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2:27" ht="30" x14ac:dyDescent="0.55000000000000004">
      <c r="B7" s="11"/>
      <c r="D7" s="137" t="s">
        <v>26</v>
      </c>
      <c r="E7" s="10"/>
      <c r="F7" s="65" t="s">
        <v>63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27" s="4" customFormat="1" ht="23.25" customHeight="1" x14ac:dyDescent="0.6">
      <c r="B8" s="137" t="s">
        <v>61</v>
      </c>
      <c r="C8" s="58"/>
      <c r="D8" s="138"/>
      <c r="E8" s="58"/>
      <c r="F8" s="60" t="s">
        <v>83</v>
      </c>
      <c r="G8" s="15"/>
    </row>
    <row r="9" spans="2:27" s="4" customFormat="1" ht="30" x14ac:dyDescent="0.55000000000000004">
      <c r="B9" s="138" t="s">
        <v>61</v>
      </c>
      <c r="C9" s="58"/>
      <c r="D9" s="60" t="s">
        <v>21</v>
      </c>
      <c r="E9" s="61"/>
      <c r="F9" s="60" t="s">
        <v>21</v>
      </c>
      <c r="G9" s="5"/>
    </row>
    <row r="10" spans="2:27" s="4" customFormat="1" x14ac:dyDescent="0.55000000000000004">
      <c r="B10" s="4" t="s">
        <v>62</v>
      </c>
      <c r="D10" s="59"/>
      <c r="E10" s="59"/>
      <c r="F10" s="59">
        <v>25625349</v>
      </c>
      <c r="G10" s="5"/>
    </row>
    <row r="11" spans="2:27" s="4" customFormat="1" ht="12" customHeight="1" x14ac:dyDescent="0.55000000000000004">
      <c r="D11" s="59"/>
      <c r="E11" s="59"/>
      <c r="F11" s="59"/>
      <c r="G11" s="5"/>
    </row>
    <row r="12" spans="2:27" ht="24.75" thickBot="1" x14ac:dyDescent="0.65">
      <c r="B12" s="13" t="s">
        <v>39</v>
      </c>
      <c r="D12" s="62">
        <f>SUM(D10:D11)</f>
        <v>0</v>
      </c>
      <c r="E12" s="62"/>
      <c r="F12" s="62">
        <f>SUM(F10:F11)</f>
        <v>25625349</v>
      </c>
      <c r="G12" s="23"/>
    </row>
    <row r="13" spans="2:27" ht="21.75" thickTop="1" x14ac:dyDescent="0.55000000000000004">
      <c r="D13" s="3"/>
    </row>
    <row r="17" spans="1:6" ht="27" customHeight="1" x14ac:dyDescent="0.75">
      <c r="A17" s="130">
        <v>8</v>
      </c>
      <c r="B17" s="130"/>
      <c r="C17" s="130"/>
      <c r="D17" s="130"/>
      <c r="E17" s="130"/>
      <c r="F17" s="13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2024-11-24T12:49:28Z</cp:lastPrinted>
  <dcterms:created xsi:type="dcterms:W3CDTF">2021-12-28T12:49:50Z</dcterms:created>
  <dcterms:modified xsi:type="dcterms:W3CDTF">2025-04-29T13:40:51Z</dcterms:modified>
</cp:coreProperties>
</file>