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andogh\گزارشات\گزارش ماهانه صندوق ها\1404\آبان\سپهر\"/>
    </mc:Choice>
  </mc:AlternateContent>
  <bookViews>
    <workbookView xWindow="0" yWindow="0" windowWidth="28800" windowHeight="12300" activeTab="2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ها'!$E$12:$Q$15</definedName>
    <definedName name="_xlnm._FilterDatabase" localSheetId="2" hidden="1">'سهام پروژه'!$C$11:$AA$17</definedName>
    <definedName name="_xlnm.Print_Area" localSheetId="5">'جمع درآمدها'!$A$1:$J$19</definedName>
    <definedName name="_xlnm.Print_Area" localSheetId="1">'سرمایه گذاری ها'!$A$1:$S$21</definedName>
    <definedName name="_xlnm.Print_Area" localSheetId="0">'صفحه اول '!$A$1:$N$61</definedName>
  </definedNames>
  <calcPr calcId="162913"/>
</workbook>
</file>

<file path=xl/calcChain.xml><?xml version="1.0" encoding="utf-8"?>
<calcChain xmlns="http://schemas.openxmlformats.org/spreadsheetml/2006/main">
  <c r="M13" i="16" l="1"/>
  <c r="O13" i="16" s="1"/>
  <c r="W12" i="1"/>
  <c r="Y12" i="1" s="1"/>
  <c r="J18" i="6" l="1"/>
  <c r="H18" i="6"/>
  <c r="K14" i="16" s="1"/>
  <c r="F18" i="6"/>
  <c r="I14" i="16" s="1"/>
  <c r="D18" i="6"/>
  <c r="I15" i="16"/>
  <c r="M15" i="16" s="1"/>
  <c r="O15" i="16" s="1"/>
  <c r="D16" i="13" l="1"/>
  <c r="D9" i="15" s="1"/>
  <c r="N16" i="7"/>
  <c r="L16" i="7"/>
  <c r="J16" i="7"/>
  <c r="H16" i="7"/>
  <c r="F16" i="7"/>
  <c r="D16" i="7"/>
  <c r="I18" i="1" l="1"/>
  <c r="G18" i="1"/>
  <c r="E14" i="16"/>
  <c r="M14" i="16" s="1"/>
  <c r="W11" i="1"/>
  <c r="Y11" i="1" s="1"/>
  <c r="H16" i="13"/>
  <c r="J9" i="15" s="1"/>
  <c r="O14" i="16" l="1"/>
  <c r="G14" i="16"/>
  <c r="W18" i="1"/>
  <c r="Y18" i="1"/>
  <c r="F12" i="18"/>
  <c r="J10" i="15" s="1"/>
  <c r="D12" i="18"/>
  <c r="D10" i="15" s="1"/>
  <c r="D14" i="15" s="1"/>
  <c r="L15" i="5"/>
  <c r="N15" i="5"/>
  <c r="P15" i="5"/>
  <c r="R15" i="5"/>
  <c r="T15" i="5"/>
  <c r="V15" i="5"/>
  <c r="X15" i="5"/>
  <c r="Z15" i="5"/>
  <c r="AB15" i="5"/>
  <c r="AD15" i="5"/>
  <c r="E16" i="16" l="1"/>
  <c r="J14" i="15"/>
  <c r="O16" i="16" l="1"/>
  <c r="Q13" i="16" s="1"/>
  <c r="F10" i="15"/>
  <c r="F11" i="15"/>
  <c r="F12" i="15"/>
  <c r="F9" i="15"/>
  <c r="G16" i="16"/>
  <c r="M16" i="16"/>
  <c r="K16" i="16"/>
  <c r="I16" i="16"/>
  <c r="AA13" i="1" l="1"/>
  <c r="AA12" i="1"/>
  <c r="Q15" i="16"/>
  <c r="Q14" i="16"/>
  <c r="AA11" i="1"/>
  <c r="H10" i="15"/>
  <c r="H9" i="15"/>
  <c r="L12" i="6"/>
  <c r="L16" i="6"/>
  <c r="L13" i="6"/>
  <c r="L14" i="6"/>
  <c r="L15" i="6"/>
  <c r="L11" i="6"/>
  <c r="AA15" i="1"/>
  <c r="AA14" i="1"/>
  <c r="AA16" i="1"/>
  <c r="H12" i="15"/>
  <c r="H11" i="15"/>
  <c r="AF15" i="5"/>
  <c r="F14" i="15"/>
  <c r="Q16" i="16"/>
  <c r="AA18" i="1" l="1"/>
  <c r="L18" i="6"/>
  <c r="H14" i="15"/>
</calcChain>
</file>

<file path=xl/sharedStrings.xml><?xml version="1.0" encoding="utf-8"?>
<sst xmlns="http://schemas.openxmlformats.org/spreadsheetml/2006/main" count="267" uniqueCount="85">
  <si>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</si>
  <si>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</si>
  <si>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</si>
  <si>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</si>
  <si>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</si>
  <si>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</si>
  <si>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</si>
  <si>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</si>
  <si>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</si>
  <si>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</si>
  <si>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</si>
  <si>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</si>
  <si>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</si>
  <si>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</si>
  <si>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</si>
  <si>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</si>
  <si>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</si>
  <si>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</si>
  <si>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</si>
  <si>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</si>
  <si>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</si>
  <si>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</si>
  <si>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</si>
  <si>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</si>
  <si>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</si>
  <si>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</si>
  <si>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</si>
  <si>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</si>
  <si>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</si>
  <si>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</si>
  <si>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</si>
  <si>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</si>
  <si>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</si>
  <si>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</si>
  <si>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</si>
  <si>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</si>
  <si>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</si>
  <si>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</si>
  <si>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</si>
  <si>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</si>
  <si>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</si>
  <si>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تاریخ سررسید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</si>
  <si>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</si>
  <si>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</si>
  <si>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</si>
  <si>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</si>
  <si>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</si>
  <si>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</si>
  <si>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</si>
  <si>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</si>
  <si>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</si>
  <si>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</si>
  <si>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</si>
  <si>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</si>
  <si>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</si>
  <si>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</si>
  <si>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</si>
  <si>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</si>
  <si>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</si>
  <si>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</si>
  <si>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</si>
  <si>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</si>
  <si>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از ابتدای سال مالی تا پایان</t>
  </si>
  <si>
    <t>شرکت توسعه ارتباطات هوشمند تبیان</t>
  </si>
  <si>
    <t xml:space="preserve">سپهرینو </t>
  </si>
  <si>
    <t xml:space="preserve">سپرده موسسه اعتباری ملل </t>
  </si>
  <si>
    <t xml:space="preserve">سپرده کوتاه مدت بانک خاورمیانه نیایش </t>
  </si>
  <si>
    <t xml:space="preserve">سپرده کوتاه مدت بانک ایران زمین انقلاب </t>
  </si>
  <si>
    <t xml:space="preserve">سپرده  بانک گردشگری </t>
  </si>
  <si>
    <t xml:space="preserve">سپرده بانک پاسارگاد </t>
  </si>
  <si>
    <t xml:space="preserve">سپرده  موسسه اعتباری ملل </t>
  </si>
  <si>
    <t xml:space="preserve">سپرده بانک گردشگری  </t>
  </si>
  <si>
    <t xml:space="preserve">سپرده بانک پاسارگاد  </t>
  </si>
  <si>
    <t xml:space="preserve">سپرده بانک خاورمیانه  </t>
  </si>
  <si>
    <t xml:space="preserve">سپرده بانک ایران زمین  </t>
  </si>
  <si>
    <t xml:space="preserve">سپرده موسسه اعتباری ملل  </t>
  </si>
  <si>
    <t xml:space="preserve">سپرده بانک ایران زمین </t>
  </si>
  <si>
    <t xml:space="preserve">حساب  بانک ملت  </t>
  </si>
  <si>
    <t>تامین مالی جمعی</t>
  </si>
  <si>
    <t>2.1. سود  سپرده های بانکی</t>
  </si>
  <si>
    <t>برای ماه منتهی به 1404/08/30</t>
  </si>
  <si>
    <t xml:space="preserve"> 1404/08/30</t>
  </si>
  <si>
    <t>برای ماه منتهی به  1404/08/30</t>
  </si>
  <si>
    <t>1404/08/30</t>
  </si>
  <si>
    <t xml:space="preserve"> 1404/07/30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</si>
</sst>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4" fillId="0" borderId="4" xfId="0" applyFont="1" applyBorder="1"/>
    <xf numFmtId="0" fontId="6" fillId="0" borderId="0" xfId="0" applyFont="1" applyAlignment="1">
      <alignment wrapText="1"/>
    </xf>
    <xf numFmtId="0" fontId="4" fillId="0" borderId="3" xfId="0" applyFont="1" applyBorder="1"/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10" fontId="6" fillId="0" borderId="0" xfId="2" applyNumberFormat="1" applyFont="1"/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/>
    <xf numFmtId="165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0" fillId="0" borderId="0" xfId="1" applyNumberFormat="1" applyFont="1"/>
    <xf numFmtId="165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18" fillId="0" borderId="0" xfId="0" applyFont="1"/>
    <xf numFmtId="165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5" fontId="4" fillId="0" borderId="4" xfId="1" applyNumberFormat="1" applyFont="1" applyBorder="1"/>
    <xf numFmtId="10" fontId="4" fillId="0" borderId="3" xfId="2" applyNumberFormat="1" applyFont="1" applyBorder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0" fontId="4" fillId="0" borderId="0" xfId="2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10" fontId="4" fillId="0" borderId="0" xfId="0" applyNumberFormat="1" applyFont="1" applyAlignment="1">
      <alignment vertical="center" wrapText="1"/>
    </xf>
    <xf numFmtId="0" fontId="7" fillId="0" borderId="4" xfId="0" applyFont="1" applyBorder="1" applyAlignment="1">
      <alignment vertical="center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4" xfId="0" applyFont="1" applyBorder="1" applyAlignment="1">
      <alignment horizontal="right" vertical="center" wrapText="1" readingOrder="1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3" fontId="4" fillId="0" borderId="0" xfId="0" applyNumberFormat="1" applyFont="1" applyAlignment="1">
      <alignment horizontal="center" vertical="center" readingOrder="2"/>
    </xf>
    <xf numFmtId="0" fontId="10" fillId="0" borderId="0" xfId="0" applyFont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 wrapText="1"/>
    </xf>
    <xf numFmtId="3" fontId="6" fillId="0" borderId="4" xfId="0" applyNumberFormat="1" applyFont="1" applyBorder="1" applyAlignment="1">
      <alignment horizontal="center"/>
    </xf>
    <xf numFmtId="0" fontId="6" fillId="0" borderId="0" xfId="0" applyFont="1"/>
    <xf numFmtId="9" fontId="6" fillId="0" borderId="4" xfId="2" applyFont="1" applyFill="1" applyBorder="1" applyAlignment="1">
      <alignment horizontal="center"/>
    </xf>
    <xf numFmtId="10" fontId="6" fillId="0" borderId="0" xfId="2" applyNumberFormat="1" applyFont="1" applyFill="1"/>
    <xf numFmtId="10" fontId="6" fillId="0" borderId="4" xfId="2" applyNumberFormat="1" applyFont="1" applyFill="1" applyBorder="1" applyAlignment="1">
      <alignment horizontal="center"/>
    </xf>
    <xf numFmtId="166" fontId="4" fillId="0" borderId="0" xfId="1" applyNumberFormat="1" applyFont="1" applyFill="1"/>
    <xf numFmtId="164" fontId="4" fillId="0" borderId="0" xfId="0" applyNumberFormat="1" applyFont="1"/>
    <xf numFmtId="3" fontId="6" fillId="0" borderId="0" xfId="0" applyNumberFormat="1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10" fontId="4" fillId="0" borderId="4" xfId="2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4" fillId="0" borderId="4" xfId="2" applyNumberFormat="1" applyFont="1" applyBorder="1" applyAlignment="1">
      <alignment horizontal="center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219074</xdr:colOff>
      <xdr:row>61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06FB20-BFD8-3DC8-FA88-18E4BAFCA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161526" y="0"/>
          <a:ext cx="8143874" cy="1167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rightToLeft="1" view="pageBreakPreview" topLeftCell="A10" zoomScaleNormal="100" zoomScaleSheetLayoutView="100" workbookViewId="0">
      <selection activeCell="D20" sqref="D20"/>
    </sheetView>
  </sheetViews>
  <sheetFormatPr defaultRowHeight="15" x14ac:dyDescent="0.25"/>
  <cols>
    <col min="14" max="14" width="3.375" customWidth="1"/>
  </cols>
  <sheetData/>
  <printOptions horizontalCentered="1" verticalCentered="1"/>
  <pageMargins left="0" right="0" top="0" bottom="0" header="0" footer="0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0"/>
  <sheetViews>
    <sheetView rightToLeft="1" view="pageBreakPreview" zoomScale="85" zoomScaleNormal="85" zoomScaleSheetLayoutView="85" workbookViewId="0">
      <selection activeCell="C19" sqref="C19:Q19"/>
    </sheetView>
  </sheetViews>
  <sheetFormatPr defaultColWidth="9.125" defaultRowHeight="21" x14ac:dyDescent="0.55000000000000004"/>
  <cols>
    <col min="1" max="1" width="2.625" style="2" customWidth="1"/>
    <col min="2" max="2" width="1.25" style="2" customWidth="1"/>
    <col min="3" max="3" width="50" style="2" customWidth="1"/>
    <col min="4" max="4" width="2.25" style="2" bestFit="1" customWidth="1"/>
    <col min="5" max="5" width="19.25" style="2" bestFit="1" customWidth="1"/>
    <col min="6" max="6" width="2.25" style="2" bestFit="1" customWidth="1"/>
    <col min="7" max="7" width="18" style="2" customWidth="1"/>
    <col min="8" max="8" width="2.25" style="2" bestFit="1" customWidth="1"/>
    <col min="9" max="9" width="18.25" style="2" bestFit="1" customWidth="1"/>
    <col min="10" max="10" width="2.25" style="2" bestFit="1" customWidth="1"/>
    <col min="11" max="11" width="17.625" style="2" bestFit="1" customWidth="1"/>
    <col min="12" max="12" width="2.25" style="2" bestFit="1" customWidth="1"/>
    <col min="13" max="13" width="18.125" style="2" customWidth="1"/>
    <col min="14" max="14" width="2.25" style="2" bestFit="1" customWidth="1"/>
    <col min="15" max="15" width="18.375" style="2" customWidth="1"/>
    <col min="16" max="16" width="2.25" style="2" bestFit="1" customWidth="1"/>
    <col min="17" max="17" width="19.375" style="6" customWidth="1"/>
    <col min="18" max="18" width="1" style="2" customWidth="1"/>
    <col min="19" max="19" width="3.625" style="2" customWidth="1"/>
    <col min="20" max="16384" width="9.125" style="2"/>
  </cols>
  <sheetData>
    <row r="2" spans="3:17" ht="30" x14ac:dyDescent="0.55000000000000004">
      <c r="C2" s="109" t="s">
        <v>46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3:17" ht="30" x14ac:dyDescent="0.55000000000000004">
      <c r="C3" s="109" t="s">
        <v>0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3:17" ht="30" x14ac:dyDescent="0.55000000000000004">
      <c r="C4" s="109" t="s">
        <v>80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3:17" ht="30" x14ac:dyDescent="0.55000000000000004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3:17" ht="30" x14ac:dyDescent="0.55000000000000004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3:17" ht="30" x14ac:dyDescent="0.55000000000000004">
      <c r="C7" s="113" t="s">
        <v>40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</row>
    <row r="9" spans="3:17" s="5" customFormat="1" ht="34.5" customHeight="1" x14ac:dyDescent="0.25">
      <c r="C9" s="110" t="s">
        <v>42</v>
      </c>
      <c r="D9" s="110" t="s">
        <v>84</v>
      </c>
      <c r="E9" s="110" t="s">
        <v>2</v>
      </c>
      <c r="F9" s="110" t="s">
        <v>2</v>
      </c>
      <c r="G9" s="110" t="s">
        <v>2</v>
      </c>
      <c r="I9" s="110" t="s">
        <v>3</v>
      </c>
      <c r="J9" s="110" t="s">
        <v>3</v>
      </c>
      <c r="K9" s="110" t="s">
        <v>3</v>
      </c>
      <c r="M9" s="110" t="s">
        <v>81</v>
      </c>
      <c r="N9" s="110" t="s">
        <v>4</v>
      </c>
      <c r="O9" s="110" t="s">
        <v>4</v>
      </c>
      <c r="P9" s="110" t="s">
        <v>4</v>
      </c>
      <c r="Q9" s="110" t="s">
        <v>4</v>
      </c>
    </row>
    <row r="10" spans="3:17" s="15" customFormat="1" ht="24" x14ac:dyDescent="0.25">
      <c r="C10" s="110"/>
      <c r="D10" s="44"/>
      <c r="E10" s="111" t="s">
        <v>6</v>
      </c>
      <c r="F10" s="44"/>
      <c r="G10" s="111" t="s">
        <v>7</v>
      </c>
      <c r="I10" s="111" t="s">
        <v>43</v>
      </c>
      <c r="J10" s="44"/>
      <c r="K10" s="111" t="s">
        <v>44</v>
      </c>
      <c r="M10" s="111" t="s">
        <v>6</v>
      </c>
      <c r="N10" s="44"/>
      <c r="O10" s="111" t="s">
        <v>7</v>
      </c>
      <c r="Q10" s="111" t="s">
        <v>11</v>
      </c>
    </row>
    <row r="11" spans="3:17" s="15" customFormat="1" ht="24" x14ac:dyDescent="0.25">
      <c r="C11" s="110"/>
      <c r="D11" s="45"/>
      <c r="E11" s="112" t="s">
        <v>6</v>
      </c>
      <c r="F11" s="45"/>
      <c r="G11" s="112" t="s">
        <v>7</v>
      </c>
      <c r="I11" s="112"/>
      <c r="J11" s="45"/>
      <c r="K11" s="112"/>
      <c r="M11" s="112" t="s">
        <v>6</v>
      </c>
      <c r="N11" s="45"/>
      <c r="O11" s="112" t="s">
        <v>7</v>
      </c>
      <c r="Q11" s="112" t="s">
        <v>11</v>
      </c>
    </row>
    <row r="12" spans="3:17" ht="9" customHeight="1" x14ac:dyDescent="0.55000000000000004">
      <c r="C12" s="14"/>
      <c r="E12" s="3"/>
      <c r="G12" s="3"/>
      <c r="I12" s="3"/>
      <c r="K12" s="3"/>
      <c r="M12" s="3"/>
      <c r="O12" s="3"/>
      <c r="Q12" s="7"/>
    </row>
    <row r="13" spans="3:17" x14ac:dyDescent="0.55000000000000004">
      <c r="C13" s="2" t="s">
        <v>57</v>
      </c>
      <c r="E13" s="104">
        <v>450000000000</v>
      </c>
      <c r="F13" s="105"/>
      <c r="G13" s="104">
        <v>450000000000</v>
      </c>
      <c r="H13" s="105"/>
      <c r="I13" s="104">
        <v>0</v>
      </c>
      <c r="J13" s="105"/>
      <c r="K13" s="104">
        <v>0</v>
      </c>
      <c r="L13" s="105"/>
      <c r="M13" s="104">
        <f>E13+I13</f>
        <v>450000000000</v>
      </c>
      <c r="N13" s="105"/>
      <c r="O13" s="104">
        <f>M13</f>
        <v>450000000000</v>
      </c>
      <c r="P13" s="105"/>
      <c r="Q13" s="106">
        <f>O13/$O$16</f>
        <v>0.51048490656242618</v>
      </c>
    </row>
    <row r="14" spans="3:17" x14ac:dyDescent="0.55000000000000004">
      <c r="C14" s="2" t="s">
        <v>45</v>
      </c>
      <c r="E14" s="104">
        <f>سپرده!D18</f>
        <v>362999073019</v>
      </c>
      <c r="F14" s="105"/>
      <c r="G14" s="104">
        <f>E14</f>
        <v>362999073019</v>
      </c>
      <c r="H14" s="105"/>
      <c r="I14" s="104">
        <f>سپرده!F18</f>
        <v>25541359518</v>
      </c>
      <c r="J14" s="105"/>
      <c r="K14" s="104">
        <f>سپرده!H18</f>
        <v>17025633147</v>
      </c>
      <c r="L14" s="105"/>
      <c r="M14" s="104">
        <f>E14+I14-K14</f>
        <v>371514799390</v>
      </c>
      <c r="N14" s="105"/>
      <c r="O14" s="104">
        <f>M14</f>
        <v>371514799390</v>
      </c>
      <c r="P14" s="105"/>
      <c r="Q14" s="106">
        <f>O14/$O$16</f>
        <v>0.42145043922925035</v>
      </c>
    </row>
    <row r="15" spans="3:17" x14ac:dyDescent="0.55000000000000004">
      <c r="C15" s="2" t="s">
        <v>78</v>
      </c>
      <c r="E15" s="104">
        <v>60000000000</v>
      </c>
      <c r="F15" s="105"/>
      <c r="G15" s="104">
        <v>60000000000</v>
      </c>
      <c r="H15" s="105"/>
      <c r="I15" s="104">
        <f>'سهام پروژه'!M15</f>
        <v>0</v>
      </c>
      <c r="J15" s="105"/>
      <c r="K15" s="104">
        <v>0</v>
      </c>
      <c r="L15" s="105"/>
      <c r="M15" s="104">
        <f>E15+I15</f>
        <v>60000000000</v>
      </c>
      <c r="N15" s="105"/>
      <c r="O15" s="104">
        <f>M15</f>
        <v>60000000000</v>
      </c>
      <c r="P15" s="105"/>
      <c r="Q15" s="106">
        <f>O15/$O$16</f>
        <v>6.8064654208323486E-2</v>
      </c>
    </row>
    <row r="16" spans="3:17" ht="21.75" thickBot="1" x14ac:dyDescent="0.6">
      <c r="C16" s="2" t="s">
        <v>39</v>
      </c>
      <c r="D16" s="3"/>
      <c r="E16" s="103">
        <f>SUM(E12:E15)</f>
        <v>872999073019</v>
      </c>
      <c r="F16" s="104"/>
      <c r="G16" s="103">
        <f>SUM(G12:G15)</f>
        <v>872999073019</v>
      </c>
      <c r="H16" s="104"/>
      <c r="I16" s="103">
        <f>SUM(I12:I15)</f>
        <v>25541359518</v>
      </c>
      <c r="J16" s="104"/>
      <c r="K16" s="103">
        <f>SUM(K12:K15)</f>
        <v>17025633147</v>
      </c>
      <c r="L16" s="104"/>
      <c r="M16" s="103">
        <f>SUM(M12:M15)</f>
        <v>881514799390</v>
      </c>
      <c r="N16" s="104"/>
      <c r="O16" s="103">
        <f>SUM(O12:O15)</f>
        <v>881514799390</v>
      </c>
      <c r="P16" s="104"/>
      <c r="Q16" s="107">
        <f t="shared" ref="Q16" si="0">O16/$O$16</f>
        <v>1</v>
      </c>
    </row>
    <row r="17" spans="3:17" ht="21.75" thickTop="1" x14ac:dyDescent="0.55000000000000004">
      <c r="Q17" s="7"/>
    </row>
    <row r="19" spans="3:17" ht="171" customHeight="1" x14ac:dyDescent="0.55000000000000004"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</row>
    <row r="20" spans="3:17" ht="30" x14ac:dyDescent="0.75">
      <c r="I20" s="17">
        <v>1</v>
      </c>
    </row>
  </sheetData>
  <sortState ref="C12:Q15">
    <sortCondition descending="1" ref="O12:O15"/>
  </sortState>
  <mergeCells count="16">
    <mergeCell ref="C19:Q19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A20"/>
  <sheetViews>
    <sheetView rightToLeft="1" tabSelected="1" view="pageBreakPreview" topLeftCell="A7" zoomScale="50" zoomScaleNormal="50" zoomScaleSheetLayoutView="50" workbookViewId="0">
      <selection activeCell="L23" sqref="L23"/>
    </sheetView>
  </sheetViews>
  <sheetFormatPr defaultColWidth="9.125" defaultRowHeight="33" x14ac:dyDescent="0.8"/>
  <cols>
    <col min="1" max="1" width="2.625" style="19" customWidth="1"/>
    <col min="2" max="2" width="1.25" style="19" customWidth="1"/>
    <col min="3" max="3" width="53.125" style="19" bestFit="1" customWidth="1"/>
    <col min="4" max="4" width="1" style="19" customWidth="1"/>
    <col min="5" max="5" width="9" style="19" bestFit="1" customWidth="1"/>
    <col min="6" max="6" width="3.625" style="19" bestFit="1" customWidth="1"/>
    <col min="7" max="7" width="27" style="19" bestFit="1" customWidth="1"/>
    <col min="8" max="8" width="3.625" style="19" bestFit="1" customWidth="1"/>
    <col min="9" max="9" width="29" style="19" bestFit="1" customWidth="1"/>
    <col min="10" max="10" width="3.625" style="19" bestFit="1" customWidth="1"/>
    <col min="11" max="11" width="24.375" style="19" bestFit="1" customWidth="1"/>
    <col min="12" max="12" width="3.625" style="19" bestFit="1" customWidth="1"/>
    <col min="13" max="13" width="27" style="19" bestFit="1" customWidth="1"/>
    <col min="14" max="14" width="3.625" style="19" bestFit="1" customWidth="1"/>
    <col min="15" max="15" width="9" style="19" bestFit="1" customWidth="1"/>
    <col min="16" max="16" width="3.375" style="19" bestFit="1" customWidth="1"/>
    <col min="17" max="17" width="27" style="19" bestFit="1" customWidth="1"/>
    <col min="18" max="18" width="3.625" style="19" bestFit="1" customWidth="1"/>
    <col min="19" max="19" width="9" style="19" bestFit="1" customWidth="1"/>
    <col min="20" max="20" width="3.625" style="19" bestFit="1" customWidth="1"/>
    <col min="21" max="21" width="16.25" style="19" bestFit="1" customWidth="1"/>
    <col min="22" max="22" width="3.625" style="19" bestFit="1" customWidth="1"/>
    <col min="23" max="23" width="27" style="19" bestFit="1" customWidth="1"/>
    <col min="24" max="24" width="3.625" style="19" bestFit="1" customWidth="1"/>
    <col min="25" max="25" width="29" style="19" bestFit="1" customWidth="1"/>
    <col min="26" max="26" width="3.625" style="19" bestFit="1" customWidth="1"/>
    <col min="27" max="27" width="20.125" style="31" customWidth="1"/>
    <col min="28" max="28" width="1" style="19" customWidth="1"/>
    <col min="29" max="29" width="9.125" style="19" customWidth="1"/>
    <col min="30" max="16384" width="9.125" style="19"/>
  </cols>
  <sheetData>
    <row r="2" spans="3:27" ht="46.5" x14ac:dyDescent="0.8">
      <c r="C2" s="115" t="s">
        <v>46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</row>
    <row r="3" spans="3:27" ht="46.5" x14ac:dyDescent="0.8">
      <c r="C3" s="115" t="s">
        <v>0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</row>
    <row r="4" spans="3:27" ht="46.5" x14ac:dyDescent="0.8">
      <c r="C4" s="115" t="s">
        <v>82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</row>
    <row r="5" spans="3:27" ht="147" customHeight="1" x14ac:dyDescent="0.8"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3:27" ht="39" x14ac:dyDescent="0.8">
      <c r="C6" s="114" t="s">
        <v>49</v>
      </c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</row>
    <row r="8" spans="3:27" s="24" customFormat="1" ht="34.5" customHeight="1" x14ac:dyDescent="0.25">
      <c r="C8" s="122" t="s">
        <v>1</v>
      </c>
      <c r="E8" s="121" t="s">
        <v>84</v>
      </c>
      <c r="F8" s="121" t="s">
        <v>2</v>
      </c>
      <c r="G8" s="121" t="s">
        <v>2</v>
      </c>
      <c r="H8" s="121" t="s">
        <v>2</v>
      </c>
      <c r="I8" s="121" t="s">
        <v>2</v>
      </c>
      <c r="J8" s="116"/>
      <c r="K8" s="121" t="s">
        <v>3</v>
      </c>
      <c r="L8" s="121" t="s">
        <v>3</v>
      </c>
      <c r="M8" s="121" t="s">
        <v>3</v>
      </c>
      <c r="N8" s="121" t="s">
        <v>3</v>
      </c>
      <c r="O8" s="121" t="s">
        <v>3</v>
      </c>
      <c r="P8" s="121" t="s">
        <v>3</v>
      </c>
      <c r="Q8" s="121" t="s">
        <v>3</v>
      </c>
      <c r="R8" s="116"/>
      <c r="S8" s="121" t="s">
        <v>81</v>
      </c>
      <c r="T8" s="121" t="s">
        <v>4</v>
      </c>
      <c r="U8" s="121" t="s">
        <v>4</v>
      </c>
      <c r="V8" s="121" t="s">
        <v>4</v>
      </c>
      <c r="W8" s="121" t="s">
        <v>4</v>
      </c>
      <c r="X8" s="121" t="s">
        <v>4</v>
      </c>
      <c r="Y8" s="121" t="s">
        <v>4</v>
      </c>
      <c r="Z8" s="121" t="s">
        <v>4</v>
      </c>
      <c r="AA8" s="121" t="s">
        <v>4</v>
      </c>
    </row>
    <row r="9" spans="3:27" s="24" customFormat="1" ht="44.25" customHeight="1" x14ac:dyDescent="0.25">
      <c r="C9" s="122" t="s">
        <v>1</v>
      </c>
      <c r="D9" s="116"/>
      <c r="E9" s="119" t="s">
        <v>5</v>
      </c>
      <c r="F9" s="117"/>
      <c r="G9" s="119" t="s">
        <v>6</v>
      </c>
      <c r="H9" s="25"/>
      <c r="I9" s="119" t="s">
        <v>7</v>
      </c>
      <c r="J9" s="116"/>
      <c r="K9" s="119" t="s">
        <v>8</v>
      </c>
      <c r="L9" s="119" t="s">
        <v>8</v>
      </c>
      <c r="M9" s="119" t="s">
        <v>8</v>
      </c>
      <c r="N9" s="25"/>
      <c r="O9" s="119" t="s">
        <v>9</v>
      </c>
      <c r="P9" s="119" t="s">
        <v>9</v>
      </c>
      <c r="Q9" s="119" t="s">
        <v>9</v>
      </c>
      <c r="R9" s="116"/>
      <c r="S9" s="119" t="s">
        <v>5</v>
      </c>
      <c r="T9" s="117"/>
      <c r="U9" s="119" t="s">
        <v>10</v>
      </c>
      <c r="V9" s="117"/>
      <c r="W9" s="119" t="s">
        <v>6</v>
      </c>
      <c r="X9" s="117"/>
      <c r="Y9" s="119" t="s">
        <v>7</v>
      </c>
      <c r="Z9" s="116"/>
      <c r="AA9" s="119" t="s">
        <v>11</v>
      </c>
    </row>
    <row r="10" spans="3:27" s="24" customFormat="1" ht="54" customHeight="1" x14ac:dyDescent="0.25">
      <c r="C10" s="122" t="s">
        <v>1</v>
      </c>
      <c r="D10" s="116"/>
      <c r="E10" s="120" t="s">
        <v>5</v>
      </c>
      <c r="F10" s="118"/>
      <c r="G10" s="120" t="s">
        <v>6</v>
      </c>
      <c r="H10" s="26"/>
      <c r="I10" s="120" t="s">
        <v>7</v>
      </c>
      <c r="J10" s="116"/>
      <c r="K10" s="120" t="s">
        <v>5</v>
      </c>
      <c r="L10" s="26"/>
      <c r="M10" s="120" t="s">
        <v>6</v>
      </c>
      <c r="N10" s="26"/>
      <c r="O10" s="120" t="s">
        <v>5</v>
      </c>
      <c r="P10" s="26"/>
      <c r="Q10" s="120" t="s">
        <v>12</v>
      </c>
      <c r="R10" s="116"/>
      <c r="S10" s="120" t="s">
        <v>5</v>
      </c>
      <c r="T10" s="118"/>
      <c r="U10" s="120" t="s">
        <v>10</v>
      </c>
      <c r="V10" s="118"/>
      <c r="W10" s="120" t="s">
        <v>6</v>
      </c>
      <c r="X10" s="118"/>
      <c r="Y10" s="120" t="s">
        <v>7</v>
      </c>
      <c r="Z10" s="116"/>
      <c r="AA10" s="120" t="s">
        <v>11</v>
      </c>
    </row>
    <row r="11" spans="3:27" x14ac:dyDescent="0.8">
      <c r="C11" s="27" t="s">
        <v>52</v>
      </c>
      <c r="E11" s="28"/>
      <c r="G11" s="28">
        <v>150000000000</v>
      </c>
      <c r="I11" s="28">
        <v>150000000000</v>
      </c>
      <c r="K11" s="28"/>
      <c r="M11" s="28"/>
      <c r="O11" s="28"/>
      <c r="Q11" s="28"/>
      <c r="S11" s="28"/>
      <c r="U11" s="28"/>
      <c r="W11" s="28">
        <f>M11+G11</f>
        <v>150000000000</v>
      </c>
      <c r="Y11" s="28">
        <f>W11</f>
        <v>150000000000</v>
      </c>
      <c r="AA11" s="29">
        <f>Y11/'سرمایه گذاری ها'!$O$16</f>
        <v>0.17016163552080874</v>
      </c>
    </row>
    <row r="12" spans="3:27" x14ac:dyDescent="0.8">
      <c r="C12" s="19" t="s">
        <v>63</v>
      </c>
      <c r="E12" s="28"/>
      <c r="G12" s="28">
        <v>200000000000</v>
      </c>
      <c r="I12" s="28">
        <v>200000000000</v>
      </c>
      <c r="K12" s="28"/>
      <c r="M12" s="28"/>
      <c r="O12" s="28"/>
      <c r="Q12" s="28"/>
      <c r="S12" s="28"/>
      <c r="U12" s="28"/>
      <c r="W12" s="28">
        <f>M12+G12</f>
        <v>200000000000</v>
      </c>
      <c r="Y12" s="28">
        <f>W12</f>
        <v>200000000000</v>
      </c>
      <c r="AA12" s="29">
        <f>Y12/'سرمایه گذاری ها'!$O$16</f>
        <v>0.22688218069441163</v>
      </c>
    </row>
    <row r="13" spans="3:27" x14ac:dyDescent="0.8">
      <c r="C13" s="19" t="s">
        <v>48</v>
      </c>
      <c r="E13" s="28"/>
      <c r="G13" s="28">
        <v>80000000000</v>
      </c>
      <c r="I13" s="28">
        <v>80000000000</v>
      </c>
      <c r="K13" s="28"/>
      <c r="M13" s="28"/>
      <c r="O13" s="28"/>
      <c r="Q13" s="28"/>
      <c r="S13" s="28"/>
      <c r="U13" s="28"/>
      <c r="W13" s="28">
        <v>80000000000</v>
      </c>
      <c r="Y13" s="28">
        <v>80000000000</v>
      </c>
      <c r="AA13" s="29">
        <f>Y13/'سرمایه گذاری ها'!$O$16</f>
        <v>9.0752872277764657E-2</v>
      </c>
    </row>
    <row r="14" spans="3:27" x14ac:dyDescent="0.8">
      <c r="C14" s="19" t="s">
        <v>58</v>
      </c>
      <c r="E14" s="28"/>
      <c r="G14" s="28">
        <v>20000000000</v>
      </c>
      <c r="I14" s="28">
        <v>20000000000</v>
      </c>
      <c r="K14" s="28"/>
      <c r="M14" s="28"/>
      <c r="O14" s="28"/>
      <c r="Q14" s="28"/>
      <c r="S14" s="28"/>
      <c r="U14" s="28"/>
      <c r="W14" s="28">
        <v>20000000000</v>
      </c>
      <c r="Y14" s="28">
        <v>20000000000</v>
      </c>
      <c r="AA14" s="29">
        <f>Y14/'سرمایه گذاری ها'!$O$16</f>
        <v>2.2688218069441164E-2</v>
      </c>
    </row>
    <row r="15" spans="3:27" x14ac:dyDescent="0.8">
      <c r="C15" s="19" t="s">
        <v>64</v>
      </c>
      <c r="G15" s="28">
        <v>60000000000</v>
      </c>
      <c r="I15" s="28">
        <v>60000000000</v>
      </c>
      <c r="M15" s="28"/>
      <c r="N15" s="28"/>
      <c r="O15" s="28"/>
      <c r="P15" s="28"/>
      <c r="Q15" s="28"/>
      <c r="W15" s="28">
        <v>60000000000</v>
      </c>
      <c r="X15" s="28"/>
      <c r="Y15" s="28">
        <v>60000000000</v>
      </c>
      <c r="AA15" s="29">
        <f>Y15/'سرمایه گذاری ها'!$O$16</f>
        <v>6.8064654208323486E-2</v>
      </c>
    </row>
    <row r="16" spans="3:27" hidden="1" x14ac:dyDescent="0.8">
      <c r="C16" s="19" t="s">
        <v>50</v>
      </c>
      <c r="E16" s="28"/>
      <c r="G16" s="28">
        <v>0</v>
      </c>
      <c r="I16" s="28">
        <v>0</v>
      </c>
      <c r="K16" s="28"/>
      <c r="M16" s="28"/>
      <c r="O16" s="28"/>
      <c r="Q16" s="28"/>
      <c r="S16" s="28"/>
      <c r="U16" s="28"/>
      <c r="W16" s="28">
        <v>0</v>
      </c>
      <c r="Y16" s="28">
        <v>0</v>
      </c>
      <c r="AA16" s="29">
        <f>Y16/'سرمایه گذاری ها'!$O$16</f>
        <v>0</v>
      </c>
    </row>
    <row r="17" spans="3:27" ht="18" customHeight="1" x14ac:dyDescent="0.8">
      <c r="E17" s="28"/>
      <c r="G17" s="28"/>
      <c r="I17" s="28"/>
      <c r="K17" s="28"/>
      <c r="M17" s="28"/>
      <c r="O17" s="28"/>
      <c r="Q17" s="28"/>
      <c r="S17" s="28"/>
      <c r="U17" s="28"/>
      <c r="W17" s="28"/>
      <c r="Y17" s="28"/>
      <c r="AA17" s="29"/>
    </row>
    <row r="18" spans="3:27" ht="33.75" thickBot="1" x14ac:dyDescent="0.85">
      <c r="C18" s="19" t="s">
        <v>39</v>
      </c>
      <c r="E18" s="30"/>
      <c r="F18" s="28"/>
      <c r="G18" s="30">
        <f>SUM(G11:G17)</f>
        <v>510000000000</v>
      </c>
      <c r="H18" s="30"/>
      <c r="I18" s="30">
        <f>SUM(I11:I17)</f>
        <v>510000000000</v>
      </c>
      <c r="J18" s="28"/>
      <c r="K18" s="30"/>
      <c r="L18" s="30"/>
      <c r="M18" s="30"/>
      <c r="N18" s="30"/>
      <c r="O18" s="30"/>
      <c r="P18" s="30"/>
      <c r="Q18" s="30"/>
      <c r="R18" s="28"/>
      <c r="S18" s="30"/>
      <c r="T18" s="30"/>
      <c r="U18" s="30"/>
      <c r="V18" s="30"/>
      <c r="W18" s="30">
        <f>SUM(W11:W16)</f>
        <v>510000000000</v>
      </c>
      <c r="X18" s="30"/>
      <c r="Y18" s="30">
        <f>SUM(Y11:Y16)</f>
        <v>510000000000</v>
      </c>
      <c r="Z18" s="28"/>
      <c r="AA18" s="32">
        <f>SUM(AA11:AA15)</f>
        <v>0.5785495607707497</v>
      </c>
    </row>
    <row r="19" spans="3:27" ht="63.75" customHeight="1" thickTop="1" x14ac:dyDescent="0.8"/>
    <row r="20" spans="3:27" ht="30.75" customHeight="1" x14ac:dyDescent="0.95">
      <c r="O20" s="38">
        <v>2</v>
      </c>
    </row>
  </sheetData>
  <sortState ref="C11:AA16">
    <sortCondition descending="1" ref="Y11:Y16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27"/>
  <sheetViews>
    <sheetView rightToLeft="1" view="pageBreakPreview" topLeftCell="C1" zoomScale="70" zoomScaleNormal="70" zoomScaleSheetLayoutView="70" workbookViewId="0">
      <selection activeCell="H26" sqref="H26"/>
    </sheetView>
  </sheetViews>
  <sheetFormatPr defaultColWidth="9.125" defaultRowHeight="21" x14ac:dyDescent="0.6"/>
  <cols>
    <col min="1" max="1" width="2.25" style="1" customWidth="1"/>
    <col min="2" max="2" width="35.875" style="1" customWidth="1"/>
    <col min="3" max="3" width="1" style="1" customWidth="1"/>
    <col min="4" max="4" width="19.1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625" style="1" bestFit="1" customWidth="1"/>
    <col min="9" max="9" width="1" style="1" customWidth="1"/>
    <col min="10" max="10" width="17" style="1" customWidth="1"/>
    <col min="11" max="11" width="1" style="1" customWidth="1"/>
    <col min="12" max="12" width="16.25" style="1" customWidth="1"/>
    <col min="13" max="13" width="1" style="1" customWidth="1"/>
    <col min="14" max="14" width="30" style="1" bestFit="1" customWidth="1"/>
    <col min="15" max="15" width="1" style="1" customWidth="1"/>
    <col min="16" max="16" width="32.875" style="1" customWidth="1"/>
    <col min="17" max="17" width="1" style="1" customWidth="1"/>
    <col min="18" max="18" width="9.75" style="1" bestFit="1" customWidth="1"/>
    <col min="19" max="19" width="1" style="1" customWidth="1"/>
    <col min="20" max="20" width="19.25" style="1" bestFit="1" customWidth="1"/>
    <col min="21" max="21" width="1" style="1" customWidth="1"/>
    <col min="22" max="22" width="17.25" style="1" customWidth="1"/>
    <col min="23" max="23" width="1" style="1" customWidth="1"/>
    <col min="24" max="24" width="28.125" style="1" customWidth="1"/>
    <col min="25" max="25" width="1" style="1" customWidth="1"/>
    <col min="26" max="26" width="19.375" style="1" bestFit="1" customWidth="1"/>
    <col min="27" max="27" width="1" style="1" customWidth="1"/>
    <col min="28" max="28" width="18" style="1" customWidth="1"/>
    <col min="29" max="29" width="1" style="1" customWidth="1"/>
    <col min="30" max="30" width="22.375" style="1" customWidth="1"/>
    <col min="31" max="31" width="1" style="1" customWidth="1"/>
    <col min="32" max="32" width="19.875" style="1" customWidth="1"/>
    <col min="33" max="33" width="1" style="1" customWidth="1"/>
    <col min="34" max="34" width="9.125" style="1" customWidth="1"/>
    <col min="35" max="16384" width="9.125" style="1"/>
  </cols>
  <sheetData>
    <row r="2" spans="2:32" ht="39" x14ac:dyDescent="0.6">
      <c r="B2" s="124" t="s">
        <v>46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</row>
    <row r="3" spans="2:32" ht="39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</row>
    <row r="4" spans="2:32" ht="39" x14ac:dyDescent="0.6">
      <c r="B4" s="124" t="s">
        <v>82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</row>
    <row r="5" spans="2:32" ht="39" x14ac:dyDescent="0.6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2:32" ht="39" x14ac:dyDescent="0.6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2:32" s="2" customFormat="1" ht="30" x14ac:dyDescent="0.55000000000000004">
      <c r="B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2:32" s="2" customFormat="1" ht="33" x14ac:dyDescent="0.55000000000000004">
      <c r="B8" s="125" t="s">
        <v>53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</row>
    <row r="10" spans="2:32" s="11" customFormat="1" ht="33" customHeight="1" x14ac:dyDescent="0.95">
      <c r="B10" s="121" t="s">
        <v>16</v>
      </c>
      <c r="C10" s="121" t="s">
        <v>16</v>
      </c>
      <c r="D10" s="121" t="s">
        <v>16</v>
      </c>
      <c r="E10" s="121" t="s">
        <v>16</v>
      </c>
      <c r="F10" s="121" t="s">
        <v>16</v>
      </c>
      <c r="G10" s="121" t="s">
        <v>16</v>
      </c>
      <c r="H10" s="121" t="s">
        <v>16</v>
      </c>
      <c r="I10" s="121" t="s">
        <v>16</v>
      </c>
      <c r="J10" s="121" t="s">
        <v>16</v>
      </c>
      <c r="K10" s="49"/>
      <c r="L10" s="121" t="s">
        <v>84</v>
      </c>
      <c r="M10" s="121" t="s">
        <v>2</v>
      </c>
      <c r="N10" s="121" t="s">
        <v>2</v>
      </c>
      <c r="O10" s="121" t="s">
        <v>2</v>
      </c>
      <c r="P10" s="121" t="s">
        <v>2</v>
      </c>
      <c r="Q10" s="49"/>
      <c r="R10" s="121" t="s">
        <v>3</v>
      </c>
      <c r="S10" s="121" t="s">
        <v>3</v>
      </c>
      <c r="T10" s="121" t="s">
        <v>3</v>
      </c>
      <c r="U10" s="121" t="s">
        <v>3</v>
      </c>
      <c r="V10" s="121" t="s">
        <v>3</v>
      </c>
      <c r="W10" s="121" t="s">
        <v>3</v>
      </c>
      <c r="X10" s="121" t="s">
        <v>3</v>
      </c>
      <c r="Y10" s="49"/>
      <c r="Z10" s="121" t="s">
        <v>81</v>
      </c>
      <c r="AA10" s="121" t="s">
        <v>4</v>
      </c>
      <c r="AB10" s="121" t="s">
        <v>4</v>
      </c>
      <c r="AC10" s="121" t="s">
        <v>4</v>
      </c>
      <c r="AD10" s="121" t="s">
        <v>4</v>
      </c>
      <c r="AE10" s="121" t="s">
        <v>4</v>
      </c>
      <c r="AF10" s="121" t="s">
        <v>4</v>
      </c>
    </row>
    <row r="11" spans="2:32" s="11" customFormat="1" ht="29.25" customHeight="1" x14ac:dyDescent="0.95">
      <c r="B11" s="119" t="s">
        <v>17</v>
      </c>
      <c r="C11" s="50"/>
      <c r="D11" s="119" t="s">
        <v>41</v>
      </c>
      <c r="E11" s="50"/>
      <c r="F11" s="119" t="s">
        <v>15</v>
      </c>
      <c r="G11" s="50"/>
      <c r="H11" s="119" t="s">
        <v>18</v>
      </c>
      <c r="I11" s="50"/>
      <c r="J11" s="119" t="s">
        <v>13</v>
      </c>
      <c r="K11" s="49"/>
      <c r="L11" s="119" t="s">
        <v>5</v>
      </c>
      <c r="M11" s="50"/>
      <c r="N11" s="119" t="s">
        <v>6</v>
      </c>
      <c r="O11" s="50"/>
      <c r="P11" s="119" t="s">
        <v>7</v>
      </c>
      <c r="Q11" s="49"/>
      <c r="R11" s="119" t="s">
        <v>8</v>
      </c>
      <c r="S11" s="119" t="s">
        <v>8</v>
      </c>
      <c r="T11" s="119" t="s">
        <v>8</v>
      </c>
      <c r="U11" s="50"/>
      <c r="V11" s="119" t="s">
        <v>9</v>
      </c>
      <c r="W11" s="119" t="s">
        <v>9</v>
      </c>
      <c r="X11" s="119" t="s">
        <v>9</v>
      </c>
      <c r="Y11" s="49"/>
      <c r="Z11" s="119" t="s">
        <v>5</v>
      </c>
      <c r="AA11" s="50"/>
      <c r="AB11" s="119" t="s">
        <v>6</v>
      </c>
      <c r="AC11" s="50"/>
      <c r="AD11" s="119" t="s">
        <v>7</v>
      </c>
      <c r="AE11" s="50"/>
      <c r="AF11" s="119" t="s">
        <v>19</v>
      </c>
    </row>
    <row r="12" spans="2:32" s="11" customFormat="1" ht="49.5" customHeight="1" x14ac:dyDescent="0.95">
      <c r="B12" s="120" t="s">
        <v>17</v>
      </c>
      <c r="C12" s="51"/>
      <c r="D12" s="120" t="s">
        <v>14</v>
      </c>
      <c r="E12" s="51"/>
      <c r="F12" s="120" t="s">
        <v>15</v>
      </c>
      <c r="G12" s="51"/>
      <c r="H12" s="120" t="s">
        <v>18</v>
      </c>
      <c r="I12" s="51"/>
      <c r="J12" s="120" t="s">
        <v>13</v>
      </c>
      <c r="K12" s="49"/>
      <c r="L12" s="120" t="s">
        <v>5</v>
      </c>
      <c r="M12" s="51"/>
      <c r="N12" s="120" t="s">
        <v>6</v>
      </c>
      <c r="O12" s="51"/>
      <c r="P12" s="120" t="s">
        <v>7</v>
      </c>
      <c r="Q12" s="49"/>
      <c r="R12" s="120" t="s">
        <v>5</v>
      </c>
      <c r="S12" s="51"/>
      <c r="T12" s="120" t="s">
        <v>6</v>
      </c>
      <c r="U12" s="51"/>
      <c r="V12" s="120" t="s">
        <v>5</v>
      </c>
      <c r="W12" s="51"/>
      <c r="X12" s="120" t="s">
        <v>12</v>
      </c>
      <c r="Y12" s="49"/>
      <c r="Z12" s="120" t="s">
        <v>5</v>
      </c>
      <c r="AA12" s="51"/>
      <c r="AB12" s="120" t="s">
        <v>6</v>
      </c>
      <c r="AC12" s="51"/>
      <c r="AD12" s="120" t="s">
        <v>7</v>
      </c>
      <c r="AE12" s="51"/>
      <c r="AF12" s="120" t="s">
        <v>19</v>
      </c>
    </row>
    <row r="13" spans="2:32" s="43" customFormat="1" ht="64.5" customHeight="1" x14ac:dyDescent="0.25">
      <c r="B13" s="41"/>
      <c r="C13" s="46"/>
      <c r="D13" s="40"/>
      <c r="E13" s="40"/>
      <c r="F13" s="40"/>
      <c r="G13" s="40"/>
      <c r="H13" s="40"/>
      <c r="I13" s="40"/>
      <c r="J13" s="40"/>
      <c r="K13" s="40"/>
      <c r="L13" s="39"/>
      <c r="M13" s="40"/>
      <c r="N13" s="42"/>
      <c r="O13" s="42"/>
      <c r="P13" s="42"/>
      <c r="Q13" s="40"/>
      <c r="R13" s="42"/>
      <c r="S13" s="40"/>
      <c r="T13" s="42"/>
      <c r="U13" s="40"/>
      <c r="V13" s="40"/>
      <c r="W13" s="40"/>
      <c r="X13" s="42"/>
      <c r="Y13" s="40"/>
      <c r="Z13" s="42"/>
      <c r="AA13" s="42"/>
      <c r="AB13" s="42"/>
      <c r="AC13" s="42"/>
      <c r="AD13" s="42"/>
      <c r="AE13" s="52"/>
      <c r="AF13" s="53"/>
    </row>
    <row r="14" spans="2:32" s="11" customFormat="1" ht="33" x14ac:dyDescent="0.8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19"/>
      <c r="AF14" s="54"/>
    </row>
    <row r="15" spans="2:32" ht="33.75" thickBot="1" x14ac:dyDescent="0.85">
      <c r="B15" s="123" t="s">
        <v>39</v>
      </c>
      <c r="C15" s="123"/>
      <c r="D15" s="123"/>
      <c r="E15" s="123"/>
      <c r="F15" s="123"/>
      <c r="G15" s="123"/>
      <c r="H15" s="123"/>
      <c r="I15" s="123"/>
      <c r="J15" s="123"/>
      <c r="K15" s="17"/>
      <c r="L15" s="48">
        <f>SUM(L13:L13)</f>
        <v>0</v>
      </c>
      <c r="M15" s="17"/>
      <c r="N15" s="48">
        <f>SUM(N13:N13)</f>
        <v>0</v>
      </c>
      <c r="O15" s="17"/>
      <c r="P15" s="48">
        <f>SUM(P13:P13)</f>
        <v>0</v>
      </c>
      <c r="Q15" s="17"/>
      <c r="R15" s="48">
        <f>SUM(R13:R13)</f>
        <v>0</v>
      </c>
      <c r="S15" s="17"/>
      <c r="T15" s="48">
        <f>SUM(T13:T13)</f>
        <v>0</v>
      </c>
      <c r="U15" s="17"/>
      <c r="V15" s="48">
        <f>SUM(V13:V13)</f>
        <v>0</v>
      </c>
      <c r="W15" s="17"/>
      <c r="X15" s="48">
        <f>SUM(X13:X13)</f>
        <v>0</v>
      </c>
      <c r="Y15" s="17"/>
      <c r="Z15" s="48">
        <f>SUM(Z13:Z13)</f>
        <v>0</v>
      </c>
      <c r="AA15" s="17"/>
      <c r="AB15" s="48">
        <f>SUM(AB13:AB13)</f>
        <v>0</v>
      </c>
      <c r="AC15" s="17"/>
      <c r="AD15" s="48">
        <f>SUM(AD13:AD13)</f>
        <v>0</v>
      </c>
      <c r="AE15" s="19"/>
      <c r="AF15" s="55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19">
        <v>3</v>
      </c>
    </row>
  </sheetData>
  <sortState ref="B14:AF14">
    <sortCondition descending="1" ref="AD14"/>
  </sortState>
  <mergeCells count="27"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rightToLeft="1" view="pageBreakPreview" zoomScale="80" zoomScaleNormal="80" zoomScaleSheetLayoutView="80" workbookViewId="0">
      <selection activeCell="D27" sqref="D27"/>
    </sheetView>
  </sheetViews>
  <sheetFormatPr defaultColWidth="9.125" defaultRowHeight="22.5" customHeight="1" x14ac:dyDescent="0.55000000000000004"/>
  <cols>
    <col min="1" max="1" width="2.125" style="2" customWidth="1"/>
    <col min="2" max="2" width="80.125" style="2" bestFit="1" customWidth="1"/>
    <col min="3" max="3" width="1" style="2" customWidth="1"/>
    <col min="4" max="4" width="16.75" style="2" bestFit="1" customWidth="1"/>
    <col min="5" max="5" width="1.125" style="2" customWidth="1"/>
    <col min="6" max="6" width="16.625" style="2" bestFit="1" customWidth="1"/>
    <col min="7" max="7" width="1.125" style="2" customWidth="1"/>
    <col min="8" max="8" width="16.625" style="2" bestFit="1" customWidth="1"/>
    <col min="9" max="9" width="1.125" style="2" customWidth="1"/>
    <col min="10" max="10" width="16.625" style="2" bestFit="1" customWidth="1"/>
    <col min="11" max="11" width="1.125" style="2" customWidth="1"/>
    <col min="12" max="12" width="20" style="2" bestFit="1" customWidth="1"/>
    <col min="13" max="13" width="1" style="2" customWidth="1"/>
    <col min="14" max="14" width="9.125" style="2" customWidth="1"/>
    <col min="15" max="16384" width="9.125" style="2"/>
  </cols>
  <sheetData>
    <row r="2" spans="2:20" ht="22.5" customHeight="1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2:20" ht="22.5" customHeight="1" x14ac:dyDescent="0.55000000000000004">
      <c r="B3" s="109" t="s">
        <v>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2:20" ht="22.5" customHeight="1" x14ac:dyDescent="0.55000000000000004">
      <c r="B4" s="109" t="s">
        <v>82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2:20" ht="22.5" customHeight="1" x14ac:dyDescent="0.55000000000000004">
      <c r="B5" s="1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2:20" ht="22.5" customHeight="1" x14ac:dyDescent="0.55000000000000004">
      <c r="B6" s="113" t="s">
        <v>54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9"/>
      <c r="N6" s="9"/>
      <c r="O6" s="9"/>
      <c r="P6" s="9"/>
      <c r="Q6" s="9"/>
      <c r="R6" s="9"/>
      <c r="S6" s="9"/>
      <c r="T6" s="9"/>
    </row>
    <row r="7" spans="2:20" ht="22.5" customHeight="1" x14ac:dyDescent="0.55000000000000004">
      <c r="D7" s="3"/>
      <c r="E7" s="3"/>
      <c r="F7" s="3"/>
      <c r="G7" s="3"/>
      <c r="H7" s="3"/>
      <c r="I7" s="3"/>
      <c r="J7" s="3"/>
      <c r="K7" s="3"/>
      <c r="L7" s="3"/>
    </row>
    <row r="8" spans="2:20" s="4" customFormat="1" ht="22.5" customHeight="1" x14ac:dyDescent="0.55000000000000004">
      <c r="B8" s="126" t="s">
        <v>20</v>
      </c>
      <c r="D8" s="110" t="s">
        <v>84</v>
      </c>
      <c r="F8" s="110" t="s">
        <v>3</v>
      </c>
      <c r="G8" s="110" t="s">
        <v>3</v>
      </c>
      <c r="H8" s="110" t="s">
        <v>3</v>
      </c>
      <c r="J8" s="110" t="s">
        <v>81</v>
      </c>
      <c r="K8" s="110" t="s">
        <v>4</v>
      </c>
      <c r="L8" s="110" t="s">
        <v>4</v>
      </c>
    </row>
    <row r="9" spans="2:20" s="4" customFormat="1" ht="22.5" customHeight="1" x14ac:dyDescent="0.55000000000000004">
      <c r="B9" s="127" t="s">
        <v>20</v>
      </c>
      <c r="D9" s="128" t="s">
        <v>21</v>
      </c>
      <c r="F9" s="128" t="s">
        <v>22</v>
      </c>
      <c r="G9" s="68"/>
      <c r="H9" s="128" t="s">
        <v>23</v>
      </c>
      <c r="J9" s="128" t="s">
        <v>21</v>
      </c>
      <c r="K9" s="68"/>
      <c r="L9" s="129" t="s">
        <v>19</v>
      </c>
    </row>
    <row r="10" spans="2:20" s="4" customFormat="1" ht="8.25" customHeight="1" x14ac:dyDescent="0.75">
      <c r="B10" s="67"/>
      <c r="D10" s="40"/>
      <c r="F10" s="40"/>
      <c r="H10" s="40"/>
      <c r="J10" s="40"/>
      <c r="L10" s="69"/>
    </row>
    <row r="11" spans="2:20" s="4" customFormat="1" ht="22.5" customHeight="1" x14ac:dyDescent="0.55000000000000004">
      <c r="B11" s="70" t="s">
        <v>75</v>
      </c>
      <c r="C11" s="70"/>
      <c r="D11" s="34">
        <v>186580669710</v>
      </c>
      <c r="E11" s="5"/>
      <c r="F11" s="34">
        <v>21558952744</v>
      </c>
      <c r="G11" s="5"/>
      <c r="H11" s="34">
        <v>13000010000</v>
      </c>
      <c r="I11" s="5"/>
      <c r="J11" s="34">
        <v>195139612454</v>
      </c>
      <c r="K11" s="5"/>
      <c r="L11" s="92">
        <f>J11/'سرمایه گذاری ها'!$O$16</f>
        <v>0.22136850406712943</v>
      </c>
    </row>
    <row r="12" spans="2:20" s="4" customFormat="1" ht="22.5" customHeight="1" x14ac:dyDescent="0.55000000000000004">
      <c r="B12" s="70" t="s">
        <v>71</v>
      </c>
      <c r="C12" s="70"/>
      <c r="D12" s="34">
        <v>117934086190</v>
      </c>
      <c r="E12" s="5"/>
      <c r="F12" s="34">
        <v>2836636789</v>
      </c>
      <c r="G12" s="5"/>
      <c r="H12" s="34">
        <v>2932375000</v>
      </c>
      <c r="I12" s="5"/>
      <c r="J12" s="34">
        <v>117838347979</v>
      </c>
      <c r="K12" s="5"/>
      <c r="L12" s="92">
        <f>J12/'سرمایه گذاری ها'!$O$16</f>
        <v>0.13367710679451217</v>
      </c>
    </row>
    <row r="13" spans="2:20" s="4" customFormat="1" ht="22.5" customHeight="1" x14ac:dyDescent="0.55000000000000004">
      <c r="B13" s="70" t="s">
        <v>72</v>
      </c>
      <c r="C13" s="70"/>
      <c r="D13" s="34">
        <v>45901063818</v>
      </c>
      <c r="E13" s="5"/>
      <c r="F13" s="34">
        <v>1094058032</v>
      </c>
      <c r="G13" s="5"/>
      <c r="H13" s="34">
        <v>1093243600</v>
      </c>
      <c r="I13" s="5"/>
      <c r="J13" s="34">
        <v>45901878250</v>
      </c>
      <c r="K13" s="5"/>
      <c r="L13" s="92">
        <f>J13/'سرمایه گذاری ها'!$O$16</f>
        <v>5.2071591176646913E-2</v>
      </c>
    </row>
    <row r="14" spans="2:20" s="4" customFormat="1" ht="22.5" customHeight="1" x14ac:dyDescent="0.55000000000000004">
      <c r="B14" s="70" t="s">
        <v>73</v>
      </c>
      <c r="C14" s="70"/>
      <c r="D14" s="34">
        <v>12580625979</v>
      </c>
      <c r="E14" s="5"/>
      <c r="F14" s="34">
        <v>51701202</v>
      </c>
      <c r="G14" s="5"/>
      <c r="H14" s="34">
        <v>0</v>
      </c>
      <c r="I14" s="5"/>
      <c r="J14" s="34">
        <v>12632327181</v>
      </c>
      <c r="K14" s="5"/>
      <c r="L14" s="92">
        <f>J14/'سرمایه گذاری ها'!$O$16</f>
        <v>1.4330249690352848E-2</v>
      </c>
    </row>
    <row r="15" spans="2:20" s="4" customFormat="1" ht="22.5" customHeight="1" x14ac:dyDescent="0.55000000000000004">
      <c r="B15" s="70" t="s">
        <v>76</v>
      </c>
      <c r="C15" s="70"/>
      <c r="D15" s="34">
        <v>2620522</v>
      </c>
      <c r="E15" s="5"/>
      <c r="F15" s="34">
        <v>10751</v>
      </c>
      <c r="G15" s="5"/>
      <c r="H15" s="34">
        <v>4547</v>
      </c>
      <c r="I15" s="5"/>
      <c r="J15" s="34">
        <v>2626726</v>
      </c>
      <c r="K15" s="5"/>
      <c r="L15" s="92">
        <f>J15/'سرمایه گذاری ها'!$O$16</f>
        <v>2.9797866148335454E-6</v>
      </c>
    </row>
    <row r="16" spans="2:20" s="4" customFormat="1" ht="22.5" customHeight="1" x14ac:dyDescent="0.55000000000000004">
      <c r="B16" s="70" t="s">
        <v>77</v>
      </c>
      <c r="C16" s="70"/>
      <c r="D16" s="34">
        <v>6800</v>
      </c>
      <c r="E16" s="5"/>
      <c r="F16" s="34">
        <v>0</v>
      </c>
      <c r="G16" s="5"/>
      <c r="H16" s="34">
        <v>0</v>
      </c>
      <c r="I16" s="5"/>
      <c r="J16" s="34">
        <v>6800</v>
      </c>
      <c r="K16" s="5"/>
      <c r="L16" s="92">
        <f>J16/'سرمایه گذاری ها'!$O$16</f>
        <v>7.7139941436099961E-9</v>
      </c>
    </row>
    <row r="17" spans="2:12" s="4" customFormat="1" ht="10.5" customHeight="1" x14ac:dyDescent="0.55000000000000004">
      <c r="B17" s="70"/>
      <c r="C17" s="70"/>
      <c r="D17" s="71"/>
      <c r="E17" s="70"/>
      <c r="F17" s="71"/>
      <c r="G17" s="70"/>
      <c r="H17" s="71"/>
      <c r="I17" s="70"/>
      <c r="J17" s="71"/>
      <c r="K17" s="70"/>
      <c r="L17" s="72"/>
    </row>
    <row r="18" spans="2:12" ht="22.5" customHeight="1" thickBot="1" x14ac:dyDescent="0.6">
      <c r="B18" s="73" t="s">
        <v>39</v>
      </c>
      <c r="C18" s="73"/>
      <c r="D18" s="103">
        <f>SUM(D11:D17)</f>
        <v>362999073019</v>
      </c>
      <c r="E18" s="104"/>
      <c r="F18" s="103">
        <f>SUM(F11:F17)</f>
        <v>25541359518</v>
      </c>
      <c r="G18" s="104"/>
      <c r="H18" s="103">
        <f>SUM(H11:H17)</f>
        <v>17025633147</v>
      </c>
      <c r="I18" s="104"/>
      <c r="J18" s="103">
        <f>SUM(J11:J17)</f>
        <v>371514799390</v>
      </c>
      <c r="K18" s="105"/>
      <c r="L18" s="102">
        <f>SUM(L11:L17)</f>
        <v>0.42145043922925035</v>
      </c>
    </row>
    <row r="19" spans="2:12" ht="22.5" customHeight="1" thickTop="1" x14ac:dyDescent="0.55000000000000004"/>
  </sheetData>
  <sortState ref="B11:J16">
    <sortCondition descending="1" ref="J11:J16"/>
  </sortState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9"/>
  <sheetViews>
    <sheetView rightToLeft="1" view="pageBreakPreview" zoomScaleNormal="100" zoomScaleSheetLayoutView="100" workbookViewId="0">
      <selection activeCell="J9" sqref="J9"/>
    </sheetView>
  </sheetViews>
  <sheetFormatPr defaultColWidth="9.125" defaultRowHeight="21" x14ac:dyDescent="0.55000000000000004"/>
  <cols>
    <col min="1" max="1" width="1.625" style="2" customWidth="1"/>
    <col min="2" max="2" width="41.75" style="2" bestFit="1" customWidth="1"/>
    <col min="3" max="3" width="1" style="2" customWidth="1"/>
    <col min="4" max="4" width="17.875" style="2" bestFit="1" customWidth="1"/>
    <col min="5" max="5" width="1" style="2" customWidth="1"/>
    <col min="6" max="6" width="14.25" style="2" bestFit="1" customWidth="1"/>
    <col min="7" max="7" width="1" style="2" customWidth="1"/>
    <col min="8" max="8" width="20.375" style="2" bestFit="1" customWidth="1"/>
    <col min="9" max="9" width="1" style="2" customWidth="1"/>
    <col min="10" max="10" width="31.375" style="2" bestFit="1" customWidth="1"/>
    <col min="11" max="16384" width="9.125" style="2"/>
  </cols>
  <sheetData>
    <row r="2" spans="2:28" ht="30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</row>
    <row r="3" spans="2:28" ht="30" x14ac:dyDescent="0.55000000000000004">
      <c r="B3" s="109" t="s">
        <v>24</v>
      </c>
      <c r="C3" s="109"/>
      <c r="D3" s="109"/>
      <c r="E3" s="109"/>
      <c r="F3" s="109"/>
      <c r="G3" s="109"/>
      <c r="H3" s="109"/>
      <c r="I3" s="109"/>
      <c r="J3" s="109"/>
    </row>
    <row r="4" spans="2:28" ht="30" x14ac:dyDescent="0.55000000000000004">
      <c r="B4" s="109" t="s">
        <v>82</v>
      </c>
      <c r="C4" s="109"/>
      <c r="D4" s="109"/>
      <c r="E4" s="109"/>
      <c r="F4" s="109"/>
      <c r="G4" s="109"/>
      <c r="H4" s="109"/>
      <c r="I4" s="109"/>
      <c r="J4" s="109"/>
    </row>
    <row r="5" spans="2:28" ht="64.5" customHeight="1" x14ac:dyDescent="0.55000000000000004"/>
    <row r="6" spans="2:28" ht="30" x14ac:dyDescent="0.55000000000000004">
      <c r="B6" s="113" t="s">
        <v>55</v>
      </c>
      <c r="C6" s="113"/>
      <c r="D6" s="11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2:28" ht="30" x14ac:dyDescent="0.55000000000000004">
      <c r="B7" s="10"/>
      <c r="D7" s="112" t="s">
        <v>26</v>
      </c>
      <c r="E7" s="112"/>
      <c r="F7" s="112"/>
      <c r="G7" s="112"/>
      <c r="H7" s="112"/>
      <c r="I7" s="9"/>
      <c r="J7" s="91" t="s">
        <v>27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2:28" s="4" customFormat="1" ht="51" customHeight="1" x14ac:dyDescent="0.6">
      <c r="B8" s="112" t="s">
        <v>28</v>
      </c>
      <c r="C8" s="13"/>
      <c r="D8" s="112" t="s">
        <v>21</v>
      </c>
      <c r="E8" s="13"/>
      <c r="F8" s="112" t="s">
        <v>32</v>
      </c>
      <c r="G8" s="13"/>
      <c r="H8" s="112" t="s">
        <v>11</v>
      </c>
      <c r="J8" s="64" t="s">
        <v>21</v>
      </c>
    </row>
    <row r="9" spans="2:28" s="4" customFormat="1" x14ac:dyDescent="0.55000000000000004">
      <c r="B9" s="4" t="s">
        <v>38</v>
      </c>
      <c r="D9" s="74">
        <f>'درآمد سپرده بانکی'!D16</f>
        <v>8557318418</v>
      </c>
      <c r="F9" s="92">
        <f>D9/$D$14</f>
        <v>1</v>
      </c>
      <c r="G9" s="5"/>
      <c r="H9" s="92">
        <f>D9/'سرمایه گذاری ها'!$O$16</f>
        <v>9.7075153178614627E-3</v>
      </c>
      <c r="J9" s="74">
        <f>'درآمد سپرده بانکی'!H16</f>
        <v>104092712325</v>
      </c>
    </row>
    <row r="10" spans="2:28" s="4" customFormat="1" x14ac:dyDescent="0.55000000000000004">
      <c r="B10" s="4" t="s">
        <v>60</v>
      </c>
      <c r="D10" s="74">
        <f>'سایر درآمدها'!D12</f>
        <v>0</v>
      </c>
      <c r="F10" s="92">
        <f t="shared" ref="F10:F12" si="0">D10/$D$14</f>
        <v>0</v>
      </c>
      <c r="G10" s="5"/>
      <c r="H10" s="92">
        <f>D10/'سرمایه گذاری ها'!$O$16</f>
        <v>0</v>
      </c>
      <c r="J10" s="74">
        <f>'سایر درآمدها'!F12</f>
        <v>25625349</v>
      </c>
    </row>
    <row r="11" spans="2:28" s="4" customFormat="1" x14ac:dyDescent="0.55000000000000004">
      <c r="B11" s="4" t="s">
        <v>37</v>
      </c>
      <c r="D11" s="74">
        <v>0</v>
      </c>
      <c r="F11" s="92">
        <f t="shared" si="0"/>
        <v>0</v>
      </c>
      <c r="G11" s="5"/>
      <c r="H11" s="92">
        <f>D11/'سرمایه گذاری ها'!$O$16</f>
        <v>0</v>
      </c>
      <c r="J11" s="74">
        <v>0</v>
      </c>
    </row>
    <row r="12" spans="2:28" s="4" customFormat="1" x14ac:dyDescent="0.55000000000000004">
      <c r="B12" s="4" t="s">
        <v>47</v>
      </c>
      <c r="D12" s="74">
        <v>0</v>
      </c>
      <c r="F12" s="92">
        <f t="shared" si="0"/>
        <v>0</v>
      </c>
      <c r="G12" s="5"/>
      <c r="H12" s="92">
        <f>D12/'سرمایه گذاری ها'!$O$16</f>
        <v>0</v>
      </c>
      <c r="J12" s="74">
        <v>0</v>
      </c>
    </row>
    <row r="13" spans="2:28" s="4" customFormat="1" ht="12" customHeight="1" x14ac:dyDescent="0.55000000000000004">
      <c r="D13" s="74"/>
      <c r="F13" s="92"/>
      <c r="G13" s="5"/>
      <c r="H13" s="92"/>
      <c r="J13" s="74"/>
    </row>
    <row r="14" spans="2:28" ht="24.75" thickBot="1" x14ac:dyDescent="0.65">
      <c r="B14" s="12" t="s">
        <v>39</v>
      </c>
      <c r="D14" s="93">
        <f>SUM(D9:D12)</f>
        <v>8557318418</v>
      </c>
      <c r="E14" s="94"/>
      <c r="F14" s="95">
        <f>SUM(F9:F12)</f>
        <v>1</v>
      </c>
      <c r="G14" s="96"/>
      <c r="H14" s="97">
        <f>SUM(H9:H12)</f>
        <v>9.7075153178614627E-3</v>
      </c>
      <c r="J14" s="93">
        <f>SUM(J9:J12)</f>
        <v>104118337674</v>
      </c>
    </row>
    <row r="15" spans="2:28" ht="21.75" thickTop="1" x14ac:dyDescent="0.55000000000000004">
      <c r="D15" s="3"/>
    </row>
    <row r="16" spans="2:28" x14ac:dyDescent="0.55000000000000004">
      <c r="H16" s="2" t="s">
        <v>51</v>
      </c>
    </row>
    <row r="17" spans="2:10" x14ac:dyDescent="0.55000000000000004">
      <c r="H17" s="98"/>
    </row>
    <row r="18" spans="2:10" x14ac:dyDescent="0.55000000000000004">
      <c r="H18" s="99"/>
    </row>
    <row r="19" spans="2:10" ht="27" customHeight="1" x14ac:dyDescent="0.75">
      <c r="B19" s="130">
        <v>5</v>
      </c>
      <c r="C19" s="130"/>
      <c r="D19" s="130"/>
      <c r="E19" s="130"/>
      <c r="F19" s="130"/>
      <c r="G19" s="130"/>
      <c r="H19" s="130"/>
      <c r="I19" s="130"/>
      <c r="J19" s="130"/>
    </row>
  </sheetData>
  <sortState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19"/>
  <sheetViews>
    <sheetView rightToLeft="1" view="pageBreakPreview" topLeftCell="A2" zoomScale="85" zoomScaleNormal="55" zoomScaleSheetLayoutView="85" workbookViewId="0">
      <selection activeCell="H18" sqref="H18"/>
    </sheetView>
  </sheetViews>
  <sheetFormatPr defaultColWidth="9.125" defaultRowHeight="21.75" customHeight="1" x14ac:dyDescent="0.25"/>
  <cols>
    <col min="1" max="1" width="2.75" style="75" customWidth="1"/>
    <col min="2" max="2" width="38.875" style="75" customWidth="1"/>
    <col min="3" max="3" width="1" style="75" customWidth="1"/>
    <col min="4" max="4" width="18.25" style="75" bestFit="1" customWidth="1"/>
    <col min="5" max="5" width="3" style="75" bestFit="1" customWidth="1"/>
    <col min="6" max="6" width="13.125" style="75" bestFit="1" customWidth="1"/>
    <col min="7" max="7" width="3" style="75" bestFit="1" customWidth="1"/>
    <col min="8" max="8" width="18.25" style="75" bestFit="1" customWidth="1"/>
    <col min="9" max="9" width="3" style="75" bestFit="1" customWidth="1"/>
    <col min="10" max="10" width="19.625" style="75" bestFit="1" customWidth="1"/>
    <col min="11" max="11" width="3" style="75" bestFit="1" customWidth="1"/>
    <col min="12" max="12" width="13.125" style="75" bestFit="1" customWidth="1"/>
    <col min="13" max="13" width="3" style="75" bestFit="1" customWidth="1"/>
    <col min="14" max="14" width="19.625" style="75" bestFit="1" customWidth="1"/>
    <col min="15" max="15" width="1" style="75" customWidth="1"/>
    <col min="16" max="16" width="9.125" style="75" customWidth="1"/>
    <col min="17" max="16384" width="9.125" style="75"/>
  </cols>
  <sheetData>
    <row r="2" spans="2:22" ht="27" customHeight="1" x14ac:dyDescent="0.25">
      <c r="B2" s="132" t="s">
        <v>46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2:22" ht="27" customHeight="1" x14ac:dyDescent="0.25">
      <c r="B3" s="132" t="s">
        <v>24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2:22" ht="27" customHeight="1" x14ac:dyDescent="0.25">
      <c r="B4" s="132" t="s">
        <v>82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2:22" s="77" customFormat="1" ht="21.75" customHeight="1" x14ac:dyDescent="0.2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2:22" s="2" customFormat="1" ht="21.75" customHeight="1" x14ac:dyDescent="0.55000000000000004">
      <c r="B6" s="125" t="s">
        <v>79</v>
      </c>
      <c r="C6" s="125"/>
      <c r="D6" s="125"/>
      <c r="E6" s="125"/>
      <c r="F6" s="125"/>
      <c r="G6" s="125"/>
      <c r="H6" s="125"/>
      <c r="I6" s="125"/>
      <c r="J6" s="125"/>
      <c r="K6" s="78"/>
      <c r="L6" s="78"/>
      <c r="M6" s="78"/>
      <c r="N6" s="78"/>
      <c r="O6" s="9"/>
      <c r="P6" s="9"/>
      <c r="Q6" s="9"/>
      <c r="R6" s="9"/>
      <c r="S6" s="9"/>
      <c r="T6" s="9"/>
      <c r="U6" s="9"/>
      <c r="V6" s="9"/>
    </row>
    <row r="7" spans="2:22" s="2" customFormat="1" ht="21.75" customHeight="1" x14ac:dyDescent="0.55000000000000004">
      <c r="B7" s="79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</row>
    <row r="8" spans="2:22" s="77" customFormat="1" ht="21.75" customHeight="1" x14ac:dyDescent="0.25">
      <c r="B8" s="80" t="s">
        <v>25</v>
      </c>
      <c r="C8" s="76"/>
      <c r="D8" s="133" t="s">
        <v>26</v>
      </c>
      <c r="E8" s="133" t="s">
        <v>26</v>
      </c>
      <c r="F8" s="133" t="s">
        <v>26</v>
      </c>
      <c r="G8" s="133" t="s">
        <v>26</v>
      </c>
      <c r="H8" s="133" t="s">
        <v>26</v>
      </c>
      <c r="I8" s="76"/>
      <c r="J8" s="133" t="s">
        <v>27</v>
      </c>
      <c r="K8" s="133" t="s">
        <v>27</v>
      </c>
      <c r="L8" s="133" t="s">
        <v>27</v>
      </c>
      <c r="M8" s="133" t="s">
        <v>27</v>
      </c>
      <c r="N8" s="133" t="s">
        <v>27</v>
      </c>
    </row>
    <row r="9" spans="2:22" s="82" customFormat="1" ht="58.5" customHeight="1" x14ac:dyDescent="0.25">
      <c r="B9" s="131" t="s">
        <v>28</v>
      </c>
      <c r="C9" s="76"/>
      <c r="D9" s="131" t="s">
        <v>29</v>
      </c>
      <c r="E9" s="81"/>
      <c r="F9" s="131" t="s">
        <v>30</v>
      </c>
      <c r="G9" s="81"/>
      <c r="H9" s="131" t="s">
        <v>31</v>
      </c>
      <c r="I9" s="76"/>
      <c r="J9" s="131" t="s">
        <v>29</v>
      </c>
      <c r="K9" s="81"/>
      <c r="L9" s="131" t="s">
        <v>30</v>
      </c>
      <c r="M9" s="81"/>
      <c r="N9" s="131" t="s">
        <v>31</v>
      </c>
    </row>
    <row r="10" spans="2:22" s="77" customFormat="1" ht="23.25" customHeight="1" x14ac:dyDescent="0.25">
      <c r="B10" s="83" t="s">
        <v>70</v>
      </c>
      <c r="C10" s="76"/>
      <c r="D10" s="100">
        <v>4574911644</v>
      </c>
      <c r="E10" s="101"/>
      <c r="F10" s="100">
        <v>635236</v>
      </c>
      <c r="G10" s="101"/>
      <c r="H10" s="100">
        <v>4574276408</v>
      </c>
      <c r="I10" s="101"/>
      <c r="J10" s="100">
        <v>62034659405</v>
      </c>
      <c r="K10" s="101"/>
      <c r="L10" s="100">
        <v>9893108</v>
      </c>
      <c r="M10" s="101"/>
      <c r="N10" s="100">
        <v>62024766297</v>
      </c>
    </row>
    <row r="11" spans="2:22" s="77" customFormat="1" ht="23.25" customHeight="1" x14ac:dyDescent="0.25">
      <c r="B11" s="83" t="s">
        <v>71</v>
      </c>
      <c r="C11" s="76"/>
      <c r="D11" s="100">
        <v>2836636789</v>
      </c>
      <c r="E11" s="101"/>
      <c r="F11" s="100">
        <v>0</v>
      </c>
      <c r="G11" s="101"/>
      <c r="H11" s="100">
        <v>2836636789</v>
      </c>
      <c r="I11" s="101"/>
      <c r="J11" s="100">
        <v>29581756464</v>
      </c>
      <c r="K11" s="101"/>
      <c r="L11" s="100">
        <v>10633639</v>
      </c>
      <c r="M11" s="101"/>
      <c r="N11" s="100">
        <v>29571122825</v>
      </c>
    </row>
    <row r="12" spans="2:22" s="77" customFormat="1" ht="23.25" customHeight="1" x14ac:dyDescent="0.25">
      <c r="B12" s="83" t="s">
        <v>72</v>
      </c>
      <c r="C12" s="76"/>
      <c r="D12" s="100">
        <v>1094058032</v>
      </c>
      <c r="E12" s="101"/>
      <c r="F12" s="100">
        <v>0</v>
      </c>
      <c r="G12" s="101"/>
      <c r="H12" s="100">
        <v>1094058032</v>
      </c>
      <c r="I12" s="101"/>
      <c r="J12" s="100">
        <v>12288476970</v>
      </c>
      <c r="K12" s="101"/>
      <c r="L12" s="100">
        <v>3803416</v>
      </c>
      <c r="M12" s="101"/>
      <c r="N12" s="100">
        <v>12284673554</v>
      </c>
    </row>
    <row r="13" spans="2:22" s="77" customFormat="1" ht="23.25" customHeight="1" x14ac:dyDescent="0.25">
      <c r="B13" s="83" t="s">
        <v>73</v>
      </c>
      <c r="C13" s="76"/>
      <c r="D13" s="100">
        <v>51701202</v>
      </c>
      <c r="E13" s="101"/>
      <c r="F13" s="100">
        <v>0</v>
      </c>
      <c r="G13" s="101"/>
      <c r="H13" s="100">
        <v>51701202</v>
      </c>
      <c r="I13" s="101"/>
      <c r="J13" s="100">
        <v>187617232</v>
      </c>
      <c r="K13" s="101"/>
      <c r="L13" s="100">
        <v>0</v>
      </c>
      <c r="M13" s="101"/>
      <c r="N13" s="100">
        <v>187617232</v>
      </c>
    </row>
    <row r="14" spans="2:22" s="77" customFormat="1" ht="23.25" customHeight="1" x14ac:dyDescent="0.25">
      <c r="B14" s="83" t="s">
        <v>74</v>
      </c>
      <c r="C14" s="76"/>
      <c r="D14" s="100">
        <v>10751</v>
      </c>
      <c r="E14" s="101"/>
      <c r="F14" s="100">
        <v>0</v>
      </c>
      <c r="G14" s="101"/>
      <c r="H14" s="100">
        <v>10751</v>
      </c>
      <c r="I14" s="101"/>
      <c r="J14" s="100">
        <v>202254</v>
      </c>
      <c r="K14" s="101"/>
      <c r="L14" s="100">
        <v>0</v>
      </c>
      <c r="M14" s="101"/>
      <c r="N14" s="100">
        <v>202254</v>
      </c>
    </row>
    <row r="15" spans="2:22" s="77" customFormat="1" ht="23.25" customHeight="1" x14ac:dyDescent="0.25">
      <c r="B15" s="83"/>
      <c r="C15" s="76"/>
      <c r="D15" s="84"/>
      <c r="E15" s="85"/>
      <c r="F15" s="84"/>
      <c r="G15" s="85"/>
      <c r="H15" s="100"/>
      <c r="I15" s="85"/>
      <c r="J15" s="84"/>
      <c r="K15" s="85"/>
      <c r="L15" s="84"/>
      <c r="M15" s="85"/>
      <c r="N15" s="84"/>
    </row>
    <row r="16" spans="2:22" s="77" customFormat="1" ht="21.75" customHeight="1" thickBot="1" x14ac:dyDescent="0.3">
      <c r="B16" s="86" t="s">
        <v>39</v>
      </c>
      <c r="C16" s="87"/>
      <c r="D16" s="88">
        <f>SUM(D10:D15)</f>
        <v>8557318418</v>
      </c>
      <c r="E16" s="88"/>
      <c r="F16" s="88">
        <f>SUM(F10:F15)</f>
        <v>635236</v>
      </c>
      <c r="G16" s="88"/>
      <c r="H16" s="88">
        <f>SUM(H10:H15)</f>
        <v>8556683182</v>
      </c>
      <c r="I16" s="88"/>
      <c r="J16" s="88">
        <f>SUM(J10:J15)</f>
        <v>104092712325</v>
      </c>
      <c r="K16" s="88"/>
      <c r="L16" s="88">
        <f>SUM(L10:L15)</f>
        <v>24330163</v>
      </c>
      <c r="M16" s="88"/>
      <c r="N16" s="88">
        <f>SUM(N10:N15)</f>
        <v>104068382162</v>
      </c>
    </row>
    <row r="17" spans="4:14" ht="21.75" customHeight="1" thickTop="1" x14ac:dyDescent="0.25"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pans="4:14" ht="190.5" customHeight="1" x14ac:dyDescent="0.25"/>
    <row r="19" spans="4:14" ht="21.75" customHeight="1" x14ac:dyDescent="0.25">
      <c r="D19" s="90">
        <v>6</v>
      </c>
    </row>
  </sheetData>
  <sortState ref="B10:N14">
    <sortCondition descending="1" ref="N10:N14"/>
  </sortState>
  <mergeCells count="13"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8"/>
  <sheetViews>
    <sheetView rightToLeft="1" view="pageBreakPreview" zoomScale="85" zoomScaleNormal="85" zoomScaleSheetLayoutView="85" workbookViewId="0">
      <selection activeCell="F17" sqref="F17"/>
    </sheetView>
  </sheetViews>
  <sheetFormatPr defaultColWidth="9.125" defaultRowHeight="21.75" customHeight="1" x14ac:dyDescent="0.55000000000000004"/>
  <cols>
    <col min="1" max="1" width="3" style="2" customWidth="1"/>
    <col min="2" max="2" width="75.375" style="2" bestFit="1" customWidth="1"/>
    <col min="3" max="3" width="1" style="2" customWidth="1"/>
    <col min="4" max="4" width="18.25" style="2" bestFit="1" customWidth="1"/>
    <col min="5" max="5" width="1" style="2" customWidth="1"/>
    <col min="6" max="6" width="15" style="2" bestFit="1" customWidth="1"/>
    <col min="7" max="7" width="1" style="2" customWidth="1"/>
    <col min="8" max="8" width="20.125" style="2" bestFit="1" customWidth="1"/>
    <col min="9" max="9" width="1" style="2" customWidth="1"/>
    <col min="10" max="10" width="22.625" style="2" customWidth="1"/>
    <col min="11" max="11" width="1" style="2" customWidth="1"/>
    <col min="12" max="12" width="9.125" style="2" customWidth="1"/>
    <col min="13" max="16384" width="9.125" style="2"/>
  </cols>
  <sheetData>
    <row r="2" spans="2:26" ht="31.5" customHeight="1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</row>
    <row r="3" spans="2:26" ht="31.5" customHeight="1" x14ac:dyDescent="0.55000000000000004">
      <c r="B3" s="109" t="s">
        <v>24</v>
      </c>
      <c r="C3" s="109"/>
      <c r="D3" s="109"/>
      <c r="E3" s="109"/>
      <c r="F3" s="109"/>
      <c r="G3" s="109"/>
      <c r="H3" s="109"/>
      <c r="I3" s="109"/>
      <c r="J3" s="109"/>
    </row>
    <row r="4" spans="2:26" ht="31.5" customHeight="1" x14ac:dyDescent="0.55000000000000004">
      <c r="B4" s="109" t="s">
        <v>82</v>
      </c>
      <c r="C4" s="109"/>
      <c r="D4" s="109"/>
      <c r="E4" s="109"/>
      <c r="F4" s="109"/>
      <c r="G4" s="109"/>
      <c r="H4" s="109"/>
      <c r="I4" s="109"/>
      <c r="J4" s="109"/>
    </row>
    <row r="5" spans="2:26" ht="73.5" customHeight="1" x14ac:dyDescent="0.55000000000000004"/>
    <row r="6" spans="2:26" ht="30" x14ac:dyDescent="0.55000000000000004">
      <c r="B6" s="113" t="s">
        <v>56</v>
      </c>
      <c r="C6" s="113"/>
      <c r="D6" s="113"/>
      <c r="E6" s="113"/>
      <c r="F6" s="113"/>
      <c r="G6" s="113"/>
      <c r="H6" s="113"/>
      <c r="I6" s="113"/>
      <c r="J6" s="113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2:26" ht="30" x14ac:dyDescent="0.55000000000000004">
      <c r="B7" s="10"/>
      <c r="D7" s="66"/>
      <c r="E7" s="66"/>
      <c r="F7" s="66"/>
      <c r="G7" s="66"/>
      <c r="H7" s="66"/>
      <c r="I7" s="66"/>
      <c r="J7" s="66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2:26" s="4" customFormat="1" ht="31.5" customHeight="1" x14ac:dyDescent="0.55000000000000004">
      <c r="B8" s="136" t="s">
        <v>33</v>
      </c>
      <c r="C8" s="136" t="s">
        <v>33</v>
      </c>
      <c r="D8" s="136" t="s">
        <v>26</v>
      </c>
      <c r="E8" s="136" t="s">
        <v>26</v>
      </c>
      <c r="F8" s="136" t="s">
        <v>26</v>
      </c>
      <c r="H8" s="136" t="s">
        <v>27</v>
      </c>
      <c r="I8" s="136" t="s">
        <v>27</v>
      </c>
      <c r="J8" s="136" t="s">
        <v>27</v>
      </c>
    </row>
    <row r="9" spans="2:26" s="13" customFormat="1" ht="50.25" customHeight="1" x14ac:dyDescent="0.6">
      <c r="B9" s="135" t="s">
        <v>34</v>
      </c>
      <c r="D9" s="135" t="s">
        <v>35</v>
      </c>
      <c r="F9" s="135" t="s">
        <v>36</v>
      </c>
      <c r="H9" s="135" t="s">
        <v>35</v>
      </c>
      <c r="J9" s="135" t="s">
        <v>36</v>
      </c>
    </row>
    <row r="10" spans="2:26" s="4" customFormat="1" ht="21.75" customHeight="1" x14ac:dyDescent="0.55000000000000004">
      <c r="B10" s="16" t="s">
        <v>65</v>
      </c>
      <c r="D10" s="33">
        <v>4574911644</v>
      </c>
      <c r="E10" s="5"/>
      <c r="F10" s="8"/>
      <c r="G10" s="5"/>
      <c r="H10" s="33">
        <v>62034659405</v>
      </c>
      <c r="I10" s="5"/>
      <c r="J10" s="61"/>
    </row>
    <row r="11" spans="2:26" s="4" customFormat="1" ht="21.75" customHeight="1" x14ac:dyDescent="0.55000000000000004">
      <c r="B11" s="4" t="s">
        <v>68</v>
      </c>
      <c r="D11" s="34">
        <v>2836636789</v>
      </c>
      <c r="E11" s="5"/>
      <c r="F11" s="5"/>
      <c r="G11" s="5"/>
      <c r="H11" s="34">
        <v>29581756464</v>
      </c>
      <c r="I11" s="5"/>
      <c r="J11" s="62"/>
    </row>
    <row r="12" spans="2:26" s="4" customFormat="1" ht="21.75" customHeight="1" x14ac:dyDescent="0.55000000000000004">
      <c r="B12" s="4" t="s">
        <v>69</v>
      </c>
      <c r="D12" s="34">
        <v>1094058032</v>
      </c>
      <c r="E12" s="5"/>
      <c r="F12" s="5"/>
      <c r="G12" s="5"/>
      <c r="H12" s="34">
        <v>12288476970</v>
      </c>
      <c r="I12" s="5"/>
      <c r="J12" s="62"/>
    </row>
    <row r="13" spans="2:26" s="4" customFormat="1" ht="21.75" customHeight="1" x14ac:dyDescent="0.55000000000000004">
      <c r="B13" s="4" t="s">
        <v>66</v>
      </c>
      <c r="D13" s="34">
        <v>51701202</v>
      </c>
      <c r="E13" s="5"/>
      <c r="F13" s="5"/>
      <c r="G13" s="5"/>
      <c r="H13" s="34">
        <v>187617232</v>
      </c>
      <c r="I13" s="5"/>
      <c r="J13" s="62"/>
    </row>
    <row r="14" spans="2:26" s="4" customFormat="1" ht="21.75" customHeight="1" x14ac:dyDescent="0.55000000000000004">
      <c r="B14" s="4" t="s">
        <v>67</v>
      </c>
      <c r="D14" s="34">
        <v>10751</v>
      </c>
      <c r="E14" s="5"/>
      <c r="F14" s="5"/>
      <c r="G14" s="5"/>
      <c r="H14" s="34">
        <v>202254</v>
      </c>
      <c r="I14" s="5"/>
      <c r="J14" s="65"/>
    </row>
    <row r="15" spans="2:26" s="4" customFormat="1" ht="21.75" customHeight="1" x14ac:dyDescent="0.55000000000000004">
      <c r="D15" s="34"/>
      <c r="E15" s="5"/>
      <c r="F15" s="5"/>
      <c r="G15" s="5"/>
      <c r="H15" s="34"/>
      <c r="I15" s="5"/>
      <c r="J15" s="62"/>
    </row>
    <row r="16" spans="2:26" ht="21.75" customHeight="1" thickBot="1" x14ac:dyDescent="0.6">
      <c r="B16" s="134" t="s">
        <v>39</v>
      </c>
      <c r="C16" s="134"/>
      <c r="D16" s="35">
        <f>SUM(D10:D15)</f>
        <v>8557318418</v>
      </c>
      <c r="E16" s="36"/>
      <c r="F16" s="37"/>
      <c r="G16" s="36"/>
      <c r="H16" s="35">
        <f>SUM(H10:H15)</f>
        <v>104092712325</v>
      </c>
      <c r="I16" s="36"/>
      <c r="J16" s="37"/>
    </row>
    <row r="17" spans="4:4" ht="81.75" customHeight="1" thickTop="1" x14ac:dyDescent="0.55000000000000004"/>
    <row r="18" spans="4:4" ht="30" x14ac:dyDescent="0.75">
      <c r="D18" s="20">
        <v>7</v>
      </c>
    </row>
  </sheetData>
  <sortState ref="B10:H14">
    <sortCondition descending="1" ref="H10:H14"/>
  </sortState>
  <mergeCells count="13">
    <mergeCell ref="B2:J2"/>
    <mergeCell ref="B3:J3"/>
    <mergeCell ref="B4:J4"/>
    <mergeCell ref="B16:C16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7"/>
  <sheetViews>
    <sheetView rightToLeft="1" view="pageBreakPreview" zoomScaleNormal="100" zoomScaleSheetLayoutView="100" workbookViewId="0">
      <selection activeCell="F14" sqref="F14"/>
    </sheetView>
  </sheetViews>
  <sheetFormatPr defaultColWidth="9.125" defaultRowHeight="21" x14ac:dyDescent="0.55000000000000004"/>
  <cols>
    <col min="1" max="1" width="2.625" style="2" customWidth="1"/>
    <col min="2" max="2" width="47.875" style="2" bestFit="1" customWidth="1"/>
    <col min="3" max="3" width="1" style="2" customWidth="1"/>
    <col min="4" max="4" width="17.875" style="2" bestFit="1" customWidth="1"/>
    <col min="5" max="5" width="1" style="2" customWidth="1"/>
    <col min="6" max="6" width="23.875" style="2" customWidth="1"/>
    <col min="7" max="8" width="1" style="2" customWidth="1"/>
    <col min="9" max="9" width="9.125" style="2" customWidth="1"/>
    <col min="10" max="16384" width="9.125" style="2"/>
  </cols>
  <sheetData>
    <row r="2" spans="2:27" ht="30" x14ac:dyDescent="0.55000000000000004">
      <c r="B2" s="109" t="s">
        <v>46</v>
      </c>
      <c r="C2" s="109"/>
      <c r="D2" s="109"/>
      <c r="E2" s="109"/>
      <c r="F2" s="109"/>
      <c r="G2" s="109"/>
    </row>
    <row r="3" spans="2:27" ht="30" x14ac:dyDescent="0.55000000000000004">
      <c r="B3" s="109" t="s">
        <v>24</v>
      </c>
      <c r="C3" s="109"/>
      <c r="D3" s="109"/>
      <c r="E3" s="109"/>
      <c r="F3" s="109"/>
      <c r="G3" s="109"/>
    </row>
    <row r="4" spans="2:27" ht="30" x14ac:dyDescent="0.55000000000000004">
      <c r="B4" s="109" t="s">
        <v>82</v>
      </c>
      <c r="C4" s="109"/>
      <c r="D4" s="109"/>
      <c r="E4" s="109"/>
      <c r="F4" s="109"/>
      <c r="G4" s="109"/>
    </row>
    <row r="5" spans="2:27" ht="64.5" customHeight="1" x14ac:dyDescent="0.55000000000000004"/>
    <row r="6" spans="2:27" ht="30" x14ac:dyDescent="0.55000000000000004">
      <c r="B6" s="10" t="s">
        <v>59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2:27" ht="30" x14ac:dyDescent="0.55000000000000004">
      <c r="B7" s="10"/>
      <c r="D7" s="137" t="s">
        <v>26</v>
      </c>
      <c r="E7" s="9"/>
      <c r="F7" s="63" t="s">
        <v>62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2:27" s="4" customFormat="1" ht="23.25" customHeight="1" x14ac:dyDescent="0.6">
      <c r="B8" s="137" t="s">
        <v>60</v>
      </c>
      <c r="C8" s="56"/>
      <c r="D8" s="138"/>
      <c r="E8" s="56"/>
      <c r="F8" s="58" t="s">
        <v>83</v>
      </c>
      <c r="G8" s="13"/>
    </row>
    <row r="9" spans="2:27" s="4" customFormat="1" ht="30" x14ac:dyDescent="0.55000000000000004">
      <c r="B9" s="138" t="s">
        <v>60</v>
      </c>
      <c r="C9" s="56"/>
      <c r="D9" s="58" t="s">
        <v>21</v>
      </c>
      <c r="E9" s="59"/>
      <c r="F9" s="58" t="s">
        <v>21</v>
      </c>
      <c r="G9" s="5"/>
    </row>
    <row r="10" spans="2:27" s="4" customFormat="1" x14ac:dyDescent="0.55000000000000004">
      <c r="B10" s="4" t="s">
        <v>61</v>
      </c>
      <c r="D10" s="57"/>
      <c r="E10" s="57"/>
      <c r="F10" s="57">
        <v>25625349</v>
      </c>
      <c r="G10" s="5"/>
    </row>
    <row r="11" spans="2:27" s="4" customFormat="1" ht="12" customHeight="1" x14ac:dyDescent="0.55000000000000004">
      <c r="D11" s="57"/>
      <c r="E11" s="57"/>
      <c r="F11" s="57"/>
      <c r="G11" s="5"/>
    </row>
    <row r="12" spans="2:27" ht="24.75" thickBot="1" x14ac:dyDescent="0.65">
      <c r="B12" s="12" t="s">
        <v>39</v>
      </c>
      <c r="D12" s="60">
        <f>SUM(D10:D11)</f>
        <v>0</v>
      </c>
      <c r="E12" s="60"/>
      <c r="F12" s="60">
        <f>SUM(F10:F11)</f>
        <v>25625349</v>
      </c>
      <c r="G12" s="21"/>
    </row>
    <row r="13" spans="2:27" ht="21.75" thickTop="1" x14ac:dyDescent="0.55000000000000004">
      <c r="D13" s="3"/>
    </row>
    <row r="17" spans="1:6" ht="27" customHeight="1" x14ac:dyDescent="0.75">
      <c r="A17" s="130">
        <v>8</v>
      </c>
      <c r="B17" s="130"/>
      <c r="C17" s="130"/>
      <c r="D17" s="130"/>
      <c r="E17" s="130"/>
      <c r="F17" s="130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Almas</cp:lastModifiedBy>
  <cp:lastPrinted>2024-11-24T12:49:28Z</cp:lastPrinted>
  <dcterms:created xsi:type="dcterms:W3CDTF">2021-12-28T12:49:50Z</dcterms:created>
  <dcterms:modified xsi:type="dcterms:W3CDTF">2025-11-23T13:36:43Z</dcterms:modified>
</cp:coreProperties>
</file>