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آذر\سپهر\"/>
    </mc:Choice>
  </mc:AlternateContent>
  <bookViews>
    <workbookView xWindow="0" yWindow="0" windowWidth="21570" windowHeight="8055" activeTab="7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6" l="1"/>
  <c r="Q18" i="1"/>
  <c r="G18" i="1"/>
  <c r="Y18" i="1"/>
  <c r="M13" i="16"/>
  <c r="O13" i="16" s="1"/>
  <c r="D10" i="15"/>
  <c r="D26" i="6"/>
  <c r="F26" i="6"/>
  <c r="H26" i="6"/>
  <c r="J26" i="6"/>
  <c r="W12" i="1"/>
  <c r="Y12" i="1" s="1"/>
  <c r="K14" i="16" l="1"/>
  <c r="I14" i="16"/>
  <c r="I15" i="16"/>
  <c r="O15" i="16" s="1"/>
  <c r="D25" i="13" l="1"/>
  <c r="D9" i="15" s="1"/>
  <c r="N25" i="7"/>
  <c r="L25" i="7"/>
  <c r="J25" i="7"/>
  <c r="H25" i="7"/>
  <c r="F25" i="7"/>
  <c r="D25" i="7"/>
  <c r="I18" i="1" l="1"/>
  <c r="E14" i="16"/>
  <c r="M14" i="16" s="1"/>
  <c r="W11" i="1"/>
  <c r="Y11" i="1" s="1"/>
  <c r="H25" i="13"/>
  <c r="J9" i="15" s="1"/>
  <c r="O14" i="16" l="1"/>
  <c r="G14" i="16"/>
  <c r="W18" i="1"/>
  <c r="F12" i="18"/>
  <c r="J10" i="15" s="1"/>
  <c r="D12" i="18"/>
  <c r="D14" i="15" s="1"/>
  <c r="L15" i="5"/>
  <c r="N15" i="5"/>
  <c r="P15" i="5"/>
  <c r="R15" i="5"/>
  <c r="T15" i="5"/>
  <c r="V15" i="5"/>
  <c r="X15" i="5"/>
  <c r="Z15" i="5"/>
  <c r="AB15" i="5"/>
  <c r="AD15" i="5"/>
  <c r="E16" i="16" l="1"/>
  <c r="J14" i="15"/>
  <c r="O16" i="16" l="1"/>
  <c r="F10" i="15"/>
  <c r="F11" i="15"/>
  <c r="F12" i="15"/>
  <c r="F9" i="15"/>
  <c r="G16" i="16"/>
  <c r="M16" i="16"/>
  <c r="K16" i="16"/>
  <c r="I16" i="16"/>
  <c r="L12" i="6" l="1"/>
  <c r="L16" i="6"/>
  <c r="L20" i="6"/>
  <c r="L24" i="6"/>
  <c r="L19" i="6"/>
  <c r="L13" i="6"/>
  <c r="L17" i="6"/>
  <c r="L21" i="6"/>
  <c r="L23" i="6"/>
  <c r="L14" i="6"/>
  <c r="L18" i="6"/>
  <c r="L22" i="6"/>
  <c r="L15" i="6"/>
  <c r="Q13" i="16"/>
  <c r="AA13" i="1"/>
  <c r="AA12" i="1"/>
  <c r="Q15" i="16"/>
  <c r="Q14" i="16"/>
  <c r="AA11" i="1"/>
  <c r="H10" i="15"/>
  <c r="H9" i="15"/>
  <c r="L11" i="6"/>
  <c r="AA15" i="1"/>
  <c r="AA14" i="1"/>
  <c r="AA16" i="1"/>
  <c r="H12" i="15"/>
  <c r="H11" i="15"/>
  <c r="AF15" i="5"/>
  <c r="F14" i="15"/>
  <c r="Q16" i="16"/>
  <c r="AA18" i="1" l="1"/>
  <c r="L26" i="6"/>
  <c r="H14" i="15"/>
</calcChain>
</file>

<file path=xl/sharedStrings.xml><?xml version="1.0" encoding="utf-8"?>
<sst xmlns="http://schemas.openxmlformats.org/spreadsheetml/2006/main" count="295" uniqueCount="81">
  <si>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</si>
  <si>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</si>
  <si>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</si>
  <si>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</si>
  <si>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</si>
  <si>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</si>
  <si>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</si>
  <si>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</si>
  <si>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</si>
  <si>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</si>
  <si>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</si>
  <si>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</si>
  <si>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</si>
  <si>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</si>
  <si>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</si>
  <si>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</si>
  <si>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</si>
  <si>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</si>
  <si>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</si>
  <si>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</si>
  <si>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</si>
  <si>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</si>
  <si>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</si>
  <si>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</si>
  <si>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</si>
  <si>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</si>
  <si>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</si>
  <si>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</si>
  <si>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</si>
  <si>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</si>
  <si>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</si>
  <si>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</si>
  <si>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</si>
  <si>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</si>
  <si>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</si>
  <si>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</si>
  <si>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</si>
  <si>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</si>
  <si>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</si>
  <si>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</si>
  <si>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</si>
  <si>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</si>
  <si>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</si>
  <si>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</si>
  <si>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</si>
  <si>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</si>
  <si>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</si>
  <si>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</si>
  <si>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</si>
  <si>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</si>
  <si>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</si>
  <si>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</si>
  <si>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</si>
  <si>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</si>
  <si>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</si>
  <si>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</si>
  <si>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</si>
  <si>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</si>
  <si>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</si>
  <si>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</si>
  <si>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</si>
  <si>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</si>
  <si>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</si>
  <si>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</si>
  <si>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</si>
  <si>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>تامین مالی جمعی</t>
  </si>
  <si>
    <t>2.1. سود  سپرده های بانکی</t>
  </si>
  <si>
    <t xml:space="preserve"> 1404/08/30</t>
  </si>
  <si>
    <t>برای ماه منتهی به 1404/09/30</t>
  </si>
  <si>
    <t xml:space="preserve"> 1404/09/30</t>
  </si>
  <si>
    <t>برای ماه منتهی به  1404/09/30</t>
  </si>
  <si>
    <t>1404/09/30</t>
  </si>
  <si>
    <t>حساب جاری بانک ملت ملاصدرا</t>
  </si>
  <si>
    <t>سپرده کوتاه مدت بانک ایران زمین انقلاب</t>
  </si>
  <si>
    <t>سپرده کوتاه مدت بانک خاورمیانه نیایش</t>
  </si>
  <si>
    <t>سپرده کوتاه مدت بانک پاسارگاد ملاصدرا</t>
  </si>
  <si>
    <t>سپرده کوتاه مدت موسسه اعتباری ملل نارمک</t>
  </si>
  <si>
    <t>سپرده کوتاه مدت بانک گردشگری اقدسیه</t>
  </si>
  <si>
    <t>سپرده بلند مدت بانک گردشگری اقدسیه</t>
  </si>
  <si>
    <t>سپرده بلند مدت بانک پاسارگاد ملاصدرا</t>
  </si>
  <si>
    <t>سپرده بلند مدت موسسه اعتباری ملل نارمک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</si>
</sst>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19" fillId="0" borderId="5" xfId="0" applyFont="1" applyBorder="1" applyAlignment="1">
      <alignment vertical="top"/>
    </xf>
    <xf numFmtId="0" fontId="0" fillId="0" borderId="0" xfId="0" applyAlignment="1">
      <alignment horizontal="left"/>
    </xf>
    <xf numFmtId="3" fontId="19" fillId="0" borderId="5" xfId="0" applyNumberFormat="1" applyFont="1" applyBorder="1" applyAlignment="1">
      <alignment horizontal="right" vertical="top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horizontal="right" vertical="top"/>
    </xf>
    <xf numFmtId="0" fontId="19" fillId="0" borderId="6" xfId="0" applyFont="1" applyBorder="1" applyAlignment="1">
      <alignment vertical="top"/>
    </xf>
    <xf numFmtId="3" fontId="19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61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B620ED-86C5-7177-742E-F3DB7336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61525" y="0"/>
          <a:ext cx="8143875" cy="1163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22" zoomScaleNormal="100" zoomScaleSheetLayoutView="100" workbookViewId="0">
      <selection activeCell="D20" sqref="D20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Q13" sqref="Q13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3:17" ht="30" x14ac:dyDescent="0.55000000000000004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3:17" ht="30" x14ac:dyDescent="0.55000000000000004">
      <c r="C4" s="115" t="s">
        <v>68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9" t="s">
        <v>40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9" spans="3:17" s="5" customFormat="1" ht="34.5" customHeight="1" x14ac:dyDescent="0.25">
      <c r="C9" s="116" t="s">
        <v>42</v>
      </c>
      <c r="D9" s="116" t="s">
        <v>67</v>
      </c>
      <c r="E9" s="116" t="s">
        <v>2</v>
      </c>
      <c r="F9" s="116" t="s">
        <v>2</v>
      </c>
      <c r="G9" s="116" t="s">
        <v>2</v>
      </c>
      <c r="I9" s="116" t="s">
        <v>3</v>
      </c>
      <c r="J9" s="116" t="s">
        <v>3</v>
      </c>
      <c r="K9" s="116" t="s">
        <v>3</v>
      </c>
      <c r="M9" s="116" t="s">
        <v>69</v>
      </c>
      <c r="N9" s="116" t="s">
        <v>4</v>
      </c>
      <c r="O9" s="116" t="s">
        <v>4</v>
      </c>
      <c r="P9" s="116" t="s">
        <v>4</v>
      </c>
      <c r="Q9" s="116" t="s">
        <v>4</v>
      </c>
    </row>
    <row r="10" spans="3:17" s="15" customFormat="1" ht="24" x14ac:dyDescent="0.25">
      <c r="C10" s="116"/>
      <c r="D10" s="43"/>
      <c r="E10" s="117" t="s">
        <v>6</v>
      </c>
      <c r="F10" s="43"/>
      <c r="G10" s="117" t="s">
        <v>7</v>
      </c>
      <c r="I10" s="117" t="s">
        <v>43</v>
      </c>
      <c r="J10" s="43"/>
      <c r="K10" s="117" t="s">
        <v>44</v>
      </c>
      <c r="M10" s="117" t="s">
        <v>6</v>
      </c>
      <c r="N10" s="43"/>
      <c r="O10" s="117" t="s">
        <v>7</v>
      </c>
      <c r="Q10" s="117" t="s">
        <v>11</v>
      </c>
    </row>
    <row r="11" spans="3:17" s="15" customFormat="1" ht="24" x14ac:dyDescent="0.25">
      <c r="C11" s="116"/>
      <c r="D11" s="44"/>
      <c r="E11" s="118" t="s">
        <v>6</v>
      </c>
      <c r="F11" s="44"/>
      <c r="G11" s="118" t="s">
        <v>7</v>
      </c>
      <c r="I11" s="118"/>
      <c r="J11" s="44"/>
      <c r="K11" s="118"/>
      <c r="M11" s="118" t="s">
        <v>6</v>
      </c>
      <c r="N11" s="44"/>
      <c r="O11" s="118" t="s">
        <v>7</v>
      </c>
      <c r="Q11" s="118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100">
        <v>450000000000</v>
      </c>
      <c r="F13" s="101"/>
      <c r="G13" s="100">
        <v>450000000000</v>
      </c>
      <c r="H13" s="101"/>
      <c r="I13" s="100">
        <v>0</v>
      </c>
      <c r="J13" s="101"/>
      <c r="K13" s="100">
        <v>0</v>
      </c>
      <c r="L13" s="101"/>
      <c r="M13" s="100">
        <f>E13+I13</f>
        <v>450000000000</v>
      </c>
      <c r="N13" s="101"/>
      <c r="O13" s="100">
        <f>M13</f>
        <v>450000000000</v>
      </c>
      <c r="P13" s="101"/>
      <c r="Q13" s="102">
        <f>O13/$O$16</f>
        <v>0.50299320001314052</v>
      </c>
    </row>
    <row r="14" spans="3:17" x14ac:dyDescent="0.55000000000000004">
      <c r="C14" s="2" t="s">
        <v>45</v>
      </c>
      <c r="E14" s="100">
        <f>سپرده!D26</f>
        <v>371514799390</v>
      </c>
      <c r="F14" s="101"/>
      <c r="G14" s="100">
        <f>E14</f>
        <v>371514799390</v>
      </c>
      <c r="H14" s="101"/>
      <c r="I14" s="100">
        <f>سپرده!F26</f>
        <v>61551235941</v>
      </c>
      <c r="J14" s="101"/>
      <c r="K14" s="100">
        <f>سپرده!H26</f>
        <v>28421734000</v>
      </c>
      <c r="L14" s="101"/>
      <c r="M14" s="100">
        <f>E14+I14-K14</f>
        <v>404644301331</v>
      </c>
      <c r="N14" s="101"/>
      <c r="O14" s="100">
        <f>M14</f>
        <v>404644301331</v>
      </c>
      <c r="P14" s="101"/>
      <c r="Q14" s="102">
        <f>O14/$O$16</f>
        <v>0.45229629331902482</v>
      </c>
    </row>
    <row r="15" spans="3:17" x14ac:dyDescent="0.55000000000000004">
      <c r="C15" s="2" t="s">
        <v>65</v>
      </c>
      <c r="E15" s="100">
        <v>60000000000</v>
      </c>
      <c r="F15" s="101"/>
      <c r="G15" s="100">
        <v>60000000000</v>
      </c>
      <c r="H15" s="101"/>
      <c r="I15" s="100">
        <f>'سهام پروژه'!M15</f>
        <v>0</v>
      </c>
      <c r="J15" s="101"/>
      <c r="K15" s="100">
        <v>20000000000</v>
      </c>
      <c r="L15" s="101"/>
      <c r="M15" s="100">
        <f>E15-K15</f>
        <v>40000000000</v>
      </c>
      <c r="N15" s="101"/>
      <c r="O15" s="100">
        <f>M15</f>
        <v>40000000000</v>
      </c>
      <c r="P15" s="101"/>
      <c r="Q15" s="102">
        <f>O15/$O$16</f>
        <v>4.4710506667834708E-2</v>
      </c>
    </row>
    <row r="16" spans="3:17" ht="21.75" thickBot="1" x14ac:dyDescent="0.6">
      <c r="C16" s="2" t="s">
        <v>39</v>
      </c>
      <c r="D16" s="3"/>
      <c r="E16" s="99">
        <f>SUM(E12:E15)</f>
        <v>881514799390</v>
      </c>
      <c r="F16" s="100"/>
      <c r="G16" s="99">
        <f>SUM(G12:G15)</f>
        <v>881514799390</v>
      </c>
      <c r="H16" s="100"/>
      <c r="I16" s="99">
        <f>SUM(I12:I15)</f>
        <v>61551235941</v>
      </c>
      <c r="J16" s="100"/>
      <c r="K16" s="99">
        <f>SUM(K12:K15)</f>
        <v>48421734000</v>
      </c>
      <c r="L16" s="100"/>
      <c r="M16" s="99">
        <f>SUM(M12:M15)</f>
        <v>894644301331</v>
      </c>
      <c r="N16" s="100"/>
      <c r="O16" s="99">
        <f>SUM(O12:O15)</f>
        <v>894644301331</v>
      </c>
      <c r="P16" s="100"/>
      <c r="Q16" s="103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3:17" ht="30" x14ac:dyDescent="0.75">
      <c r="I20" s="17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50" zoomScaleNormal="50" zoomScaleSheetLayoutView="50" workbookViewId="0">
      <selection activeCell="A15" sqref="A15:XFD15"/>
    </sheetView>
  </sheetViews>
  <sheetFormatPr defaultColWidth="9.125" defaultRowHeight="33" x14ac:dyDescent="0.8"/>
  <cols>
    <col min="1" max="1" width="2.625" style="19" customWidth="1"/>
    <col min="2" max="2" width="1.25" style="19" customWidth="1"/>
    <col min="3" max="3" width="53.125" style="19" bestFit="1" customWidth="1"/>
    <col min="4" max="4" width="1" style="19" customWidth="1"/>
    <col min="5" max="5" width="9" style="19" bestFit="1" customWidth="1"/>
    <col min="6" max="6" width="3.625" style="19" bestFit="1" customWidth="1"/>
    <col min="7" max="7" width="27" style="19" bestFit="1" customWidth="1"/>
    <col min="8" max="8" width="3.625" style="19" bestFit="1" customWidth="1"/>
    <col min="9" max="9" width="29" style="19" bestFit="1" customWidth="1"/>
    <col min="10" max="10" width="3.625" style="19" bestFit="1" customWidth="1"/>
    <col min="11" max="11" width="24.375" style="19" bestFit="1" customWidth="1"/>
    <col min="12" max="12" width="3.625" style="19" bestFit="1" customWidth="1"/>
    <col min="13" max="13" width="27" style="19" bestFit="1" customWidth="1"/>
    <col min="14" max="14" width="3.625" style="19" bestFit="1" customWidth="1"/>
    <col min="15" max="15" width="25" style="19" bestFit="1" customWidth="1"/>
    <col min="16" max="16" width="3.375" style="19" bestFit="1" customWidth="1"/>
    <col min="17" max="17" width="27" style="19" bestFit="1" customWidth="1"/>
    <col min="18" max="18" width="3.625" style="19" bestFit="1" customWidth="1"/>
    <col min="19" max="19" width="9" style="19" bestFit="1" customWidth="1"/>
    <col min="20" max="20" width="3.625" style="19" bestFit="1" customWidth="1"/>
    <col min="21" max="21" width="16.25" style="19" bestFit="1" customWidth="1"/>
    <col min="22" max="22" width="3.625" style="19" bestFit="1" customWidth="1"/>
    <col min="23" max="23" width="27" style="19" bestFit="1" customWidth="1"/>
    <col min="24" max="24" width="3.625" style="19" bestFit="1" customWidth="1"/>
    <col min="25" max="25" width="29" style="19" bestFit="1" customWidth="1"/>
    <col min="26" max="26" width="3.625" style="19" bestFit="1" customWidth="1"/>
    <col min="27" max="27" width="20.125" style="31" customWidth="1"/>
    <col min="28" max="28" width="1" style="19" customWidth="1"/>
    <col min="29" max="29" width="9.125" style="19" customWidth="1"/>
    <col min="30" max="16384" width="9.125" style="19"/>
  </cols>
  <sheetData>
    <row r="2" spans="3:27" ht="46.5" x14ac:dyDescent="0.8">
      <c r="C2" s="125" t="s">
        <v>46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</row>
    <row r="3" spans="3:27" ht="46.5" x14ac:dyDescent="0.8">
      <c r="C3" s="125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4" spans="3:27" ht="46.5" x14ac:dyDescent="0.8">
      <c r="C4" s="125" t="s">
        <v>70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</row>
    <row r="5" spans="3:27" ht="147" customHeight="1" x14ac:dyDescent="0.8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3:27" ht="39" x14ac:dyDescent="0.8">
      <c r="C6" s="124" t="s">
        <v>49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8" spans="3:27" s="24" customFormat="1" ht="34.5" customHeight="1" x14ac:dyDescent="0.25">
      <c r="C8" s="120" t="s">
        <v>1</v>
      </c>
      <c r="E8" s="123" t="s">
        <v>67</v>
      </c>
      <c r="F8" s="123" t="s">
        <v>2</v>
      </c>
      <c r="G8" s="123" t="s">
        <v>2</v>
      </c>
      <c r="H8" s="123" t="s">
        <v>2</v>
      </c>
      <c r="I8" s="123" t="s">
        <v>2</v>
      </c>
      <c r="J8" s="126"/>
      <c r="K8" s="123" t="s">
        <v>3</v>
      </c>
      <c r="L8" s="123" t="s">
        <v>3</v>
      </c>
      <c r="M8" s="123" t="s">
        <v>3</v>
      </c>
      <c r="N8" s="123" t="s">
        <v>3</v>
      </c>
      <c r="O8" s="123" t="s">
        <v>3</v>
      </c>
      <c r="P8" s="123" t="s">
        <v>3</v>
      </c>
      <c r="Q8" s="123" t="s">
        <v>3</v>
      </c>
      <c r="R8" s="126"/>
      <c r="S8" s="123" t="s">
        <v>69</v>
      </c>
      <c r="T8" s="123" t="s">
        <v>4</v>
      </c>
      <c r="U8" s="123" t="s">
        <v>4</v>
      </c>
      <c r="V8" s="123" t="s">
        <v>4</v>
      </c>
      <c r="W8" s="123" t="s">
        <v>4</v>
      </c>
      <c r="X8" s="123" t="s">
        <v>4</v>
      </c>
      <c r="Y8" s="123" t="s">
        <v>4</v>
      </c>
      <c r="Z8" s="123" t="s">
        <v>4</v>
      </c>
      <c r="AA8" s="123" t="s">
        <v>4</v>
      </c>
    </row>
    <row r="9" spans="3:27" s="24" customFormat="1" ht="44.25" customHeight="1" x14ac:dyDescent="0.25">
      <c r="C9" s="120" t="s">
        <v>1</v>
      </c>
      <c r="D9" s="126"/>
      <c r="E9" s="121" t="s">
        <v>5</v>
      </c>
      <c r="F9" s="127"/>
      <c r="G9" s="121" t="s">
        <v>6</v>
      </c>
      <c r="H9" s="25"/>
      <c r="I9" s="121" t="s">
        <v>7</v>
      </c>
      <c r="J9" s="126"/>
      <c r="K9" s="121" t="s">
        <v>8</v>
      </c>
      <c r="L9" s="121" t="s">
        <v>8</v>
      </c>
      <c r="M9" s="121" t="s">
        <v>8</v>
      </c>
      <c r="N9" s="25"/>
      <c r="O9" s="121" t="s">
        <v>9</v>
      </c>
      <c r="P9" s="121" t="s">
        <v>9</v>
      </c>
      <c r="Q9" s="121" t="s">
        <v>9</v>
      </c>
      <c r="R9" s="126"/>
      <c r="S9" s="121" t="s">
        <v>5</v>
      </c>
      <c r="T9" s="127"/>
      <c r="U9" s="121" t="s">
        <v>10</v>
      </c>
      <c r="V9" s="127"/>
      <c r="W9" s="121" t="s">
        <v>6</v>
      </c>
      <c r="X9" s="127"/>
      <c r="Y9" s="121" t="s">
        <v>7</v>
      </c>
      <c r="Z9" s="126"/>
      <c r="AA9" s="121" t="s">
        <v>11</v>
      </c>
    </row>
    <row r="10" spans="3:27" s="24" customFormat="1" ht="54" customHeight="1" x14ac:dyDescent="0.25">
      <c r="C10" s="120" t="s">
        <v>1</v>
      </c>
      <c r="D10" s="126"/>
      <c r="E10" s="122" t="s">
        <v>5</v>
      </c>
      <c r="F10" s="128"/>
      <c r="G10" s="122" t="s">
        <v>6</v>
      </c>
      <c r="H10" s="26"/>
      <c r="I10" s="122" t="s">
        <v>7</v>
      </c>
      <c r="J10" s="126"/>
      <c r="K10" s="122" t="s">
        <v>5</v>
      </c>
      <c r="L10" s="26"/>
      <c r="M10" s="122" t="s">
        <v>6</v>
      </c>
      <c r="N10" s="26"/>
      <c r="O10" s="122" t="s">
        <v>5</v>
      </c>
      <c r="P10" s="26"/>
      <c r="Q10" s="122" t="s">
        <v>12</v>
      </c>
      <c r="R10" s="126"/>
      <c r="S10" s="122" t="s">
        <v>5</v>
      </c>
      <c r="T10" s="128"/>
      <c r="U10" s="122" t="s">
        <v>10</v>
      </c>
      <c r="V10" s="128"/>
      <c r="W10" s="122" t="s">
        <v>6</v>
      </c>
      <c r="X10" s="128"/>
      <c r="Y10" s="122" t="s">
        <v>7</v>
      </c>
      <c r="Z10" s="126"/>
      <c r="AA10" s="122" t="s">
        <v>11</v>
      </c>
    </row>
    <row r="11" spans="3:27" x14ac:dyDescent="0.8">
      <c r="C11" s="27" t="s">
        <v>52</v>
      </c>
      <c r="E11" s="28"/>
      <c r="G11" s="28">
        <v>150000000000</v>
      </c>
      <c r="I11" s="28">
        <v>150000000000</v>
      </c>
      <c r="K11" s="28"/>
      <c r="M11" s="28"/>
      <c r="O11" s="28"/>
      <c r="Q11" s="28"/>
      <c r="S11" s="28"/>
      <c r="U11" s="28"/>
      <c r="W11" s="28">
        <f>M11+G11</f>
        <v>150000000000</v>
      </c>
      <c r="Y11" s="28">
        <f>W11</f>
        <v>150000000000</v>
      </c>
      <c r="AA11" s="29">
        <f>Y11/'سرمایه گذاری ها'!$O$16</f>
        <v>0.16766440000438015</v>
      </c>
    </row>
    <row r="12" spans="3:27" x14ac:dyDescent="0.8">
      <c r="C12" s="19" t="s">
        <v>63</v>
      </c>
      <c r="E12" s="28"/>
      <c r="G12" s="28">
        <v>200000000000</v>
      </c>
      <c r="I12" s="28">
        <v>200000000000</v>
      </c>
      <c r="K12" s="28"/>
      <c r="M12" s="28"/>
      <c r="O12" s="28"/>
      <c r="Q12" s="28"/>
      <c r="S12" s="28"/>
      <c r="U12" s="28"/>
      <c r="W12" s="28">
        <f>M12+G12</f>
        <v>200000000000</v>
      </c>
      <c r="Y12" s="28">
        <f>W12</f>
        <v>200000000000</v>
      </c>
      <c r="AA12" s="29">
        <f>Y12/'سرمایه گذاری ها'!$O$16</f>
        <v>0.22355253333917355</v>
      </c>
    </row>
    <row r="13" spans="3:27" x14ac:dyDescent="0.8">
      <c r="C13" s="19" t="s">
        <v>48</v>
      </c>
      <c r="E13" s="28"/>
      <c r="G13" s="28">
        <v>80000000000</v>
      </c>
      <c r="I13" s="28">
        <v>80000000000</v>
      </c>
      <c r="K13" s="28"/>
      <c r="M13" s="28"/>
      <c r="O13" s="28"/>
      <c r="Q13" s="28"/>
      <c r="S13" s="28"/>
      <c r="U13" s="28"/>
      <c r="W13" s="28">
        <v>80000000000</v>
      </c>
      <c r="Y13" s="28">
        <v>80000000000</v>
      </c>
      <c r="AA13" s="29">
        <f>Y13/'سرمایه گذاری ها'!$O$16</f>
        <v>8.9421013335669416E-2</v>
      </c>
    </row>
    <row r="14" spans="3:27" x14ac:dyDescent="0.8">
      <c r="C14" s="19" t="s">
        <v>58</v>
      </c>
      <c r="E14" s="28"/>
      <c r="G14" s="28">
        <v>20000000000</v>
      </c>
      <c r="I14" s="28">
        <v>20000000000</v>
      </c>
      <c r="K14" s="28"/>
      <c r="M14" s="28"/>
      <c r="O14" s="28"/>
      <c r="Q14" s="28"/>
      <c r="S14" s="28"/>
      <c r="U14" s="28"/>
      <c r="W14" s="28">
        <v>20000000000</v>
      </c>
      <c r="Y14" s="28">
        <v>20000000000</v>
      </c>
      <c r="AA14" s="29">
        <f>Y14/'سرمایه گذاری ها'!$O$16</f>
        <v>2.2355253333917354E-2</v>
      </c>
    </row>
    <row r="15" spans="3:27" x14ac:dyDescent="0.8">
      <c r="C15" s="19" t="s">
        <v>64</v>
      </c>
      <c r="G15" s="28">
        <v>60000000000</v>
      </c>
      <c r="I15" s="28">
        <v>60000000000</v>
      </c>
      <c r="M15" s="28"/>
      <c r="N15" s="28"/>
      <c r="O15" s="28"/>
      <c r="P15" s="28"/>
      <c r="Q15" s="28">
        <v>20000000000</v>
      </c>
      <c r="W15" s="28">
        <v>40000000000</v>
      </c>
      <c r="X15" s="28"/>
      <c r="Y15" s="28">
        <v>40000000000</v>
      </c>
      <c r="AA15" s="29">
        <f>Y15/'سرمایه گذاری ها'!$O$16</f>
        <v>4.4710506667834708E-2</v>
      </c>
    </row>
    <row r="16" spans="3:27" hidden="1" x14ac:dyDescent="0.8">
      <c r="C16" s="19" t="s">
        <v>50</v>
      </c>
      <c r="E16" s="28"/>
      <c r="G16" s="28">
        <v>0</v>
      </c>
      <c r="I16" s="28">
        <v>0</v>
      </c>
      <c r="K16" s="28"/>
      <c r="M16" s="28"/>
      <c r="O16" s="28"/>
      <c r="Q16" s="28"/>
      <c r="S16" s="28"/>
      <c r="U16" s="28"/>
      <c r="W16" s="28">
        <v>0</v>
      </c>
      <c r="Y16" s="28">
        <v>0</v>
      </c>
      <c r="AA16" s="29">
        <f>Y16/'سرمایه گذاری ها'!$O$16</f>
        <v>0</v>
      </c>
    </row>
    <row r="17" spans="3:27" ht="18" customHeight="1" x14ac:dyDescent="0.8">
      <c r="E17" s="28"/>
      <c r="G17" s="28"/>
      <c r="I17" s="28"/>
      <c r="K17" s="28"/>
      <c r="M17" s="28"/>
      <c r="O17" s="28"/>
      <c r="Q17" s="28"/>
      <c r="S17" s="28"/>
      <c r="U17" s="28"/>
      <c r="W17" s="28"/>
      <c r="Y17" s="28"/>
      <c r="AA17" s="29"/>
    </row>
    <row r="18" spans="3:27" ht="33.75" thickBot="1" x14ac:dyDescent="0.85">
      <c r="C18" s="19" t="s">
        <v>39</v>
      </c>
      <c r="E18" s="30"/>
      <c r="F18" s="28"/>
      <c r="G18" s="30">
        <f>SUM(G11:G17)</f>
        <v>510000000000</v>
      </c>
      <c r="H18" s="30"/>
      <c r="I18" s="30">
        <f>SUM(I11:I17)</f>
        <v>510000000000</v>
      </c>
      <c r="J18" s="28"/>
      <c r="K18" s="30"/>
      <c r="L18" s="30"/>
      <c r="M18" s="30"/>
      <c r="N18" s="30"/>
      <c r="O18" s="30"/>
      <c r="P18" s="30"/>
      <c r="Q18" s="30">
        <f>SUM(Q15:Q17)</f>
        <v>20000000000</v>
      </c>
      <c r="R18" s="28"/>
      <c r="S18" s="30"/>
      <c r="T18" s="30"/>
      <c r="U18" s="30"/>
      <c r="V18" s="30"/>
      <c r="W18" s="30">
        <f>SUM(W11:W16)</f>
        <v>490000000000</v>
      </c>
      <c r="X18" s="30"/>
      <c r="Y18" s="30">
        <f>SUM(Y11:Y17)</f>
        <v>490000000000</v>
      </c>
      <c r="Z18" s="28"/>
      <c r="AA18" s="32">
        <f>SUM(AA11:AA15)</f>
        <v>0.54770370668097512</v>
      </c>
    </row>
    <row r="19" spans="3:27" ht="63.75" customHeight="1" thickTop="1" x14ac:dyDescent="0.8"/>
    <row r="20" spans="3:27" ht="30.75" customHeight="1" x14ac:dyDescent="0.95">
      <c r="O20" s="37">
        <v>2</v>
      </c>
    </row>
  </sheetData>
  <sortState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31" t="s">
        <v>46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2:32" ht="39" x14ac:dyDescent="0.6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2:32" ht="39" x14ac:dyDescent="0.6">
      <c r="B4" s="131" t="s">
        <v>70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9" t="s">
        <v>53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</row>
    <row r="10" spans="2:32" s="11" customFormat="1" ht="33" customHeight="1" x14ac:dyDescent="0.95">
      <c r="B10" s="123" t="s">
        <v>16</v>
      </c>
      <c r="C10" s="123" t="s">
        <v>16</v>
      </c>
      <c r="D10" s="123" t="s">
        <v>16</v>
      </c>
      <c r="E10" s="123" t="s">
        <v>16</v>
      </c>
      <c r="F10" s="123" t="s">
        <v>16</v>
      </c>
      <c r="G10" s="123" t="s">
        <v>16</v>
      </c>
      <c r="H10" s="123" t="s">
        <v>16</v>
      </c>
      <c r="I10" s="123" t="s">
        <v>16</v>
      </c>
      <c r="J10" s="123" t="s">
        <v>16</v>
      </c>
      <c r="K10" s="48"/>
      <c r="L10" s="123" t="s">
        <v>67</v>
      </c>
      <c r="M10" s="123" t="s">
        <v>2</v>
      </c>
      <c r="N10" s="123" t="s">
        <v>2</v>
      </c>
      <c r="O10" s="123" t="s">
        <v>2</v>
      </c>
      <c r="P10" s="123" t="s">
        <v>2</v>
      </c>
      <c r="Q10" s="48"/>
      <c r="R10" s="123" t="s">
        <v>3</v>
      </c>
      <c r="S10" s="123" t="s">
        <v>3</v>
      </c>
      <c r="T10" s="123" t="s">
        <v>3</v>
      </c>
      <c r="U10" s="123" t="s">
        <v>3</v>
      </c>
      <c r="V10" s="123" t="s">
        <v>3</v>
      </c>
      <c r="W10" s="123" t="s">
        <v>3</v>
      </c>
      <c r="X10" s="123" t="s">
        <v>3</v>
      </c>
      <c r="Y10" s="48"/>
      <c r="Z10" s="123" t="s">
        <v>69</v>
      </c>
      <c r="AA10" s="123" t="s">
        <v>4</v>
      </c>
      <c r="AB10" s="123" t="s">
        <v>4</v>
      </c>
      <c r="AC10" s="123" t="s">
        <v>4</v>
      </c>
      <c r="AD10" s="123" t="s">
        <v>4</v>
      </c>
      <c r="AE10" s="123" t="s">
        <v>4</v>
      </c>
      <c r="AF10" s="123" t="s">
        <v>4</v>
      </c>
    </row>
    <row r="11" spans="2:32" s="11" customFormat="1" ht="29.25" customHeight="1" x14ac:dyDescent="0.95">
      <c r="B11" s="121" t="s">
        <v>17</v>
      </c>
      <c r="C11" s="49"/>
      <c r="D11" s="121" t="s">
        <v>41</v>
      </c>
      <c r="E11" s="49"/>
      <c r="F11" s="121" t="s">
        <v>15</v>
      </c>
      <c r="G11" s="49"/>
      <c r="H11" s="121" t="s">
        <v>18</v>
      </c>
      <c r="I11" s="49"/>
      <c r="J11" s="121" t="s">
        <v>13</v>
      </c>
      <c r="K11" s="48"/>
      <c r="L11" s="121" t="s">
        <v>5</v>
      </c>
      <c r="M11" s="49"/>
      <c r="N11" s="121" t="s">
        <v>6</v>
      </c>
      <c r="O11" s="49"/>
      <c r="P11" s="121" t="s">
        <v>7</v>
      </c>
      <c r="Q11" s="48"/>
      <c r="R11" s="121" t="s">
        <v>8</v>
      </c>
      <c r="S11" s="121" t="s">
        <v>8</v>
      </c>
      <c r="T11" s="121" t="s">
        <v>8</v>
      </c>
      <c r="U11" s="49"/>
      <c r="V11" s="121" t="s">
        <v>9</v>
      </c>
      <c r="W11" s="121" t="s">
        <v>9</v>
      </c>
      <c r="X11" s="121" t="s">
        <v>9</v>
      </c>
      <c r="Y11" s="48"/>
      <c r="Z11" s="121" t="s">
        <v>5</v>
      </c>
      <c r="AA11" s="49"/>
      <c r="AB11" s="121" t="s">
        <v>6</v>
      </c>
      <c r="AC11" s="49"/>
      <c r="AD11" s="121" t="s">
        <v>7</v>
      </c>
      <c r="AE11" s="49"/>
      <c r="AF11" s="121" t="s">
        <v>19</v>
      </c>
    </row>
    <row r="12" spans="2:32" s="11" customFormat="1" ht="49.5" customHeight="1" x14ac:dyDescent="0.95">
      <c r="B12" s="122" t="s">
        <v>17</v>
      </c>
      <c r="C12" s="50"/>
      <c r="D12" s="122" t="s">
        <v>14</v>
      </c>
      <c r="E12" s="50"/>
      <c r="F12" s="122" t="s">
        <v>15</v>
      </c>
      <c r="G12" s="50"/>
      <c r="H12" s="122" t="s">
        <v>18</v>
      </c>
      <c r="I12" s="50"/>
      <c r="J12" s="122" t="s">
        <v>13</v>
      </c>
      <c r="K12" s="48"/>
      <c r="L12" s="122" t="s">
        <v>5</v>
      </c>
      <c r="M12" s="50"/>
      <c r="N12" s="122" t="s">
        <v>6</v>
      </c>
      <c r="O12" s="50"/>
      <c r="P12" s="122" t="s">
        <v>7</v>
      </c>
      <c r="Q12" s="48"/>
      <c r="R12" s="122" t="s">
        <v>5</v>
      </c>
      <c r="S12" s="50"/>
      <c r="T12" s="122" t="s">
        <v>6</v>
      </c>
      <c r="U12" s="50"/>
      <c r="V12" s="122" t="s">
        <v>5</v>
      </c>
      <c r="W12" s="50"/>
      <c r="X12" s="122" t="s">
        <v>12</v>
      </c>
      <c r="Y12" s="48"/>
      <c r="Z12" s="122" t="s">
        <v>5</v>
      </c>
      <c r="AA12" s="50"/>
      <c r="AB12" s="122" t="s">
        <v>6</v>
      </c>
      <c r="AC12" s="50"/>
      <c r="AD12" s="122" t="s">
        <v>7</v>
      </c>
      <c r="AE12" s="50"/>
      <c r="AF12" s="122" t="s">
        <v>19</v>
      </c>
    </row>
    <row r="13" spans="2:32" s="42" customFormat="1" ht="64.5" customHeight="1" x14ac:dyDescent="0.25">
      <c r="B13" s="40"/>
      <c r="C13" s="45"/>
      <c r="D13" s="39"/>
      <c r="E13" s="39"/>
      <c r="F13" s="39"/>
      <c r="G13" s="39"/>
      <c r="H13" s="39"/>
      <c r="I13" s="39"/>
      <c r="J13" s="39"/>
      <c r="K13" s="39"/>
      <c r="L13" s="38"/>
      <c r="M13" s="39"/>
      <c r="N13" s="41"/>
      <c r="O13" s="41"/>
      <c r="P13" s="41"/>
      <c r="Q13" s="39"/>
      <c r="R13" s="41"/>
      <c r="S13" s="39"/>
      <c r="T13" s="41"/>
      <c r="U13" s="39"/>
      <c r="V13" s="39"/>
      <c r="W13" s="39"/>
      <c r="X13" s="41"/>
      <c r="Y13" s="39"/>
      <c r="Z13" s="41"/>
      <c r="AA13" s="41"/>
      <c r="AB13" s="41"/>
      <c r="AC13" s="41"/>
      <c r="AD13" s="41"/>
      <c r="AE13" s="51"/>
      <c r="AF13" s="52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19"/>
      <c r="AF14" s="53"/>
    </row>
    <row r="15" spans="2:32" ht="33.75" thickBot="1" x14ac:dyDescent="0.85">
      <c r="B15" s="130" t="s">
        <v>39</v>
      </c>
      <c r="C15" s="130"/>
      <c r="D15" s="130"/>
      <c r="E15" s="130"/>
      <c r="F15" s="130"/>
      <c r="G15" s="130"/>
      <c r="H15" s="130"/>
      <c r="I15" s="130"/>
      <c r="J15" s="130"/>
      <c r="K15" s="17"/>
      <c r="L15" s="47">
        <f>SUM(L13:L13)</f>
        <v>0</v>
      </c>
      <c r="M15" s="17"/>
      <c r="N15" s="47">
        <f>SUM(N13:N13)</f>
        <v>0</v>
      </c>
      <c r="O15" s="17"/>
      <c r="P15" s="47">
        <f>SUM(P13:P13)</f>
        <v>0</v>
      </c>
      <c r="Q15" s="17"/>
      <c r="R15" s="47">
        <f>SUM(R13:R13)</f>
        <v>0</v>
      </c>
      <c r="S15" s="17"/>
      <c r="T15" s="47">
        <f>SUM(T13:T13)</f>
        <v>0</v>
      </c>
      <c r="U15" s="17"/>
      <c r="V15" s="47">
        <f>SUM(V13:V13)</f>
        <v>0</v>
      </c>
      <c r="W15" s="17"/>
      <c r="X15" s="47">
        <f>SUM(X13:X13)</f>
        <v>0</v>
      </c>
      <c r="Y15" s="17"/>
      <c r="Z15" s="47">
        <f>SUM(Z13:Z13)</f>
        <v>0</v>
      </c>
      <c r="AA15" s="17"/>
      <c r="AB15" s="47">
        <f>SUM(AB13:AB13)</f>
        <v>0</v>
      </c>
      <c r="AC15" s="17"/>
      <c r="AD15" s="47">
        <f>SUM(AD13:AD13)</f>
        <v>0</v>
      </c>
      <c r="AE15" s="19"/>
      <c r="AF15" s="54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7"/>
  <sheetViews>
    <sheetView rightToLeft="1" view="pageBreakPreview" zoomScale="80" zoomScaleNormal="80" zoomScaleSheetLayoutView="80" workbookViewId="0">
      <selection activeCell="L22" sqref="L22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20" ht="22.5" customHeight="1" x14ac:dyDescent="0.55000000000000004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20" ht="22.5" customHeight="1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9" t="s">
        <v>54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32" t="s">
        <v>20</v>
      </c>
      <c r="D8" s="116" t="s">
        <v>67</v>
      </c>
      <c r="F8" s="116" t="s">
        <v>3</v>
      </c>
      <c r="G8" s="116" t="s">
        <v>3</v>
      </c>
      <c r="H8" s="116" t="s">
        <v>3</v>
      </c>
      <c r="J8" s="116" t="s">
        <v>69</v>
      </c>
      <c r="K8" s="116" t="s">
        <v>4</v>
      </c>
      <c r="L8" s="116" t="s">
        <v>4</v>
      </c>
    </row>
    <row r="9" spans="2:20" s="4" customFormat="1" ht="22.5" customHeight="1" x14ac:dyDescent="0.55000000000000004">
      <c r="B9" s="133" t="s">
        <v>20</v>
      </c>
      <c r="D9" s="134" t="s">
        <v>21</v>
      </c>
      <c r="F9" s="134" t="s">
        <v>22</v>
      </c>
      <c r="G9" s="66"/>
      <c r="H9" s="134" t="s">
        <v>23</v>
      </c>
      <c r="J9" s="134" t="s">
        <v>21</v>
      </c>
      <c r="K9" s="66"/>
      <c r="L9" s="135" t="s">
        <v>19</v>
      </c>
    </row>
    <row r="10" spans="2:20" s="4" customFormat="1" ht="8.25" customHeight="1" x14ac:dyDescent="0.75">
      <c r="B10" s="65"/>
      <c r="D10" s="39"/>
      <c r="F10" s="39"/>
      <c r="H10" s="39"/>
      <c r="J10" s="39"/>
      <c r="L10" s="67"/>
    </row>
    <row r="11" spans="2:20" s="4" customFormat="1" ht="22.5" customHeight="1" x14ac:dyDescent="0.55000000000000004">
      <c r="B11" s="104" t="s">
        <v>72</v>
      </c>
      <c r="C11" s="105"/>
      <c r="D11" s="106">
        <v>6800</v>
      </c>
      <c r="E11" s="105"/>
      <c r="F11" s="106">
        <v>100000</v>
      </c>
      <c r="G11" s="105"/>
      <c r="H11" s="106">
        <v>18000</v>
      </c>
      <c r="I11" s="105"/>
      <c r="J11" s="106">
        <v>88800</v>
      </c>
      <c r="K11" s="5"/>
      <c r="L11" s="88">
        <f>J11/'سرمایه گذاری ها'!$O$16</f>
        <v>9.9257324802593057E-8</v>
      </c>
    </row>
    <row r="12" spans="2:20" s="4" customFormat="1" ht="22.5" customHeight="1" x14ac:dyDescent="0.55000000000000004">
      <c r="B12" s="107" t="s">
        <v>73</v>
      </c>
      <c r="C12" s="105"/>
      <c r="D12" s="108">
        <v>2626726</v>
      </c>
      <c r="E12" s="105"/>
      <c r="F12" s="108">
        <v>10751</v>
      </c>
      <c r="G12" s="105"/>
      <c r="H12" s="108">
        <v>27000</v>
      </c>
      <c r="I12" s="105"/>
      <c r="J12" s="108">
        <v>2610477</v>
      </c>
      <c r="K12" s="5"/>
      <c r="L12" s="88">
        <f>J12/'سرمایه گذاری ها'!$O$16</f>
        <v>2.9178937328682289E-6</v>
      </c>
    </row>
    <row r="13" spans="2:20" s="4" customFormat="1" ht="22.5" customHeight="1" x14ac:dyDescent="0.55000000000000004">
      <c r="B13" s="107" t="s">
        <v>74</v>
      </c>
      <c r="C13" s="105"/>
      <c r="D13" s="108">
        <v>12632327181</v>
      </c>
      <c r="E13" s="105"/>
      <c r="F13" s="108">
        <v>42401913673</v>
      </c>
      <c r="G13" s="105"/>
      <c r="H13" s="108">
        <v>36000</v>
      </c>
      <c r="I13" s="105"/>
      <c r="J13" s="108">
        <v>55034204854</v>
      </c>
      <c r="K13" s="5"/>
      <c r="L13" s="88">
        <f>J13/'سرمایه گذاری ها'!$O$16</f>
        <v>6.1515179577093709E-2</v>
      </c>
    </row>
    <row r="14" spans="2:20" s="4" customFormat="1" ht="22.5" customHeight="1" x14ac:dyDescent="0.55000000000000004">
      <c r="B14" s="107" t="s">
        <v>75</v>
      </c>
      <c r="C14" s="105"/>
      <c r="D14" s="108">
        <v>1878250</v>
      </c>
      <c r="E14" s="105"/>
      <c r="F14" s="108">
        <v>1094059164</v>
      </c>
      <c r="G14" s="105"/>
      <c r="H14" s="108">
        <v>45000</v>
      </c>
      <c r="I14" s="105"/>
      <c r="J14" s="108">
        <v>1095892414</v>
      </c>
      <c r="K14" s="5"/>
      <c r="L14" s="88">
        <f>J14/'سرمایه گذاری ها'!$O$16</f>
        <v>1.2249476270844118E-3</v>
      </c>
    </row>
    <row r="15" spans="2:20" s="4" customFormat="1" ht="22.5" customHeight="1" x14ac:dyDescent="0.55000000000000004">
      <c r="B15" s="107" t="s">
        <v>76</v>
      </c>
      <c r="C15" s="105"/>
      <c r="D15" s="108">
        <v>229612454</v>
      </c>
      <c r="E15" s="105"/>
      <c r="F15" s="108">
        <v>15218515564</v>
      </c>
      <c r="G15" s="105"/>
      <c r="H15" s="108">
        <v>14970429000</v>
      </c>
      <c r="I15" s="105"/>
      <c r="J15" s="108">
        <v>477699018</v>
      </c>
      <c r="K15" s="5"/>
      <c r="L15" s="88">
        <f>J15/'سرمایه گذاری ها'!$O$16</f>
        <v>5.3395412823767732E-4</v>
      </c>
    </row>
    <row r="16" spans="2:20" s="4" customFormat="1" ht="22.5" customHeight="1" x14ac:dyDescent="0.55000000000000004">
      <c r="B16" s="107" t="s">
        <v>77</v>
      </c>
      <c r="C16" s="105"/>
      <c r="D16" s="108">
        <v>2838347979</v>
      </c>
      <c r="E16" s="105"/>
      <c r="F16" s="108">
        <v>2836636789</v>
      </c>
      <c r="G16" s="105"/>
      <c r="H16" s="108">
        <v>3081179000</v>
      </c>
      <c r="I16" s="105"/>
      <c r="J16" s="108">
        <v>2593805768</v>
      </c>
      <c r="K16" s="5"/>
      <c r="L16" s="88">
        <f>J16/'سرمایه گذاری ها'!$O$16</f>
        <v>2.8992592521308032E-3</v>
      </c>
    </row>
    <row r="17" spans="2:12" s="4" customFormat="1" ht="23.25" customHeight="1" x14ac:dyDescent="0.55000000000000004">
      <c r="B17" s="107" t="s">
        <v>78</v>
      </c>
      <c r="C17" s="105"/>
      <c r="D17" s="108">
        <v>70000000000</v>
      </c>
      <c r="E17" s="105"/>
      <c r="F17" s="108">
        <v>0</v>
      </c>
      <c r="G17" s="105"/>
      <c r="H17" s="108">
        <v>0</v>
      </c>
      <c r="I17" s="105"/>
      <c r="J17" s="108">
        <v>70000000000</v>
      </c>
      <c r="K17" s="5"/>
      <c r="L17" s="88">
        <f>J17/'سرمایه گذاری ها'!$O$16</f>
        <v>7.8243386668710738E-2</v>
      </c>
    </row>
    <row r="18" spans="2:12" s="4" customFormat="1" ht="22.5" customHeight="1" x14ac:dyDescent="0.55000000000000004">
      <c r="B18" s="107" t="s">
        <v>78</v>
      </c>
      <c r="C18" s="105"/>
      <c r="D18" s="108">
        <v>35000000000</v>
      </c>
      <c r="E18" s="105"/>
      <c r="F18" s="108">
        <v>0</v>
      </c>
      <c r="G18" s="105"/>
      <c r="H18" s="108">
        <v>0</v>
      </c>
      <c r="I18" s="105"/>
      <c r="J18" s="108">
        <v>35000000000</v>
      </c>
      <c r="K18" s="5"/>
      <c r="L18" s="88">
        <f>J18/'سرمایه گذاری ها'!$O$16</f>
        <v>3.9121693334355369E-2</v>
      </c>
    </row>
    <row r="19" spans="2:12" s="4" customFormat="1" ht="22.5" customHeight="1" x14ac:dyDescent="0.55000000000000004">
      <c r="B19" s="107" t="s">
        <v>79</v>
      </c>
      <c r="C19" s="105"/>
      <c r="D19" s="108">
        <v>45900000000</v>
      </c>
      <c r="E19" s="105"/>
      <c r="F19" s="108">
        <v>0</v>
      </c>
      <c r="G19" s="105"/>
      <c r="H19" s="108">
        <v>0</v>
      </c>
      <c r="I19" s="105"/>
      <c r="J19" s="108">
        <v>45900000000</v>
      </c>
      <c r="K19" s="5"/>
      <c r="L19" s="88">
        <f>J19/'سرمایه گذاری ها'!$O$16</f>
        <v>5.1305306401340331E-2</v>
      </c>
    </row>
    <row r="20" spans="2:12" s="4" customFormat="1" ht="22.5" customHeight="1" x14ac:dyDescent="0.55000000000000004">
      <c r="B20" s="107" t="s">
        <v>80</v>
      </c>
      <c r="C20" s="105"/>
      <c r="D20" s="108">
        <v>171540000000</v>
      </c>
      <c r="E20" s="105"/>
      <c r="F20" s="108">
        <v>0</v>
      </c>
      <c r="G20" s="105"/>
      <c r="H20" s="108">
        <v>0</v>
      </c>
      <c r="I20" s="105"/>
      <c r="J20" s="108">
        <v>171540000000</v>
      </c>
      <c r="K20" s="5"/>
      <c r="L20" s="88">
        <f>J20/'سرمایه گذاری ها'!$O$16</f>
        <v>0.19174100784500914</v>
      </c>
    </row>
    <row r="21" spans="2:12" s="4" customFormat="1" ht="22.5" customHeight="1" x14ac:dyDescent="0.55000000000000004">
      <c r="B21" s="107" t="s">
        <v>80</v>
      </c>
      <c r="C21" s="105"/>
      <c r="D21" s="108">
        <v>4690000000</v>
      </c>
      <c r="E21" s="105"/>
      <c r="F21" s="108">
        <v>0</v>
      </c>
      <c r="G21" s="105"/>
      <c r="H21" s="108">
        <v>4690000000</v>
      </c>
      <c r="I21" s="105"/>
      <c r="J21" s="108">
        <v>0</v>
      </c>
      <c r="K21" s="5"/>
      <c r="L21" s="88">
        <f>J21/'سرمایه گذاری ها'!$O$16</f>
        <v>0</v>
      </c>
    </row>
    <row r="22" spans="2:12" s="4" customFormat="1" ht="22.5" customHeight="1" x14ac:dyDescent="0.55000000000000004">
      <c r="B22" s="107" t="s">
        <v>78</v>
      </c>
      <c r="C22" s="105"/>
      <c r="D22" s="108">
        <v>10000000000</v>
      </c>
      <c r="E22" s="105"/>
      <c r="F22" s="108">
        <v>0</v>
      </c>
      <c r="G22" s="105"/>
      <c r="H22" s="108">
        <v>0</v>
      </c>
      <c r="I22" s="105"/>
      <c r="J22" s="108">
        <v>10000000000</v>
      </c>
      <c r="K22" s="5"/>
      <c r="L22" s="88">
        <f>J22/'سرمایه گذاری ها'!$O$16</f>
        <v>1.1177626666958677E-2</v>
      </c>
    </row>
    <row r="23" spans="2:12" s="4" customFormat="1" ht="22.5" customHeight="1" x14ac:dyDescent="0.55000000000000004">
      <c r="B23" s="107" t="s">
        <v>80</v>
      </c>
      <c r="C23" s="105"/>
      <c r="D23" s="108">
        <v>5680000000</v>
      </c>
      <c r="E23" s="105"/>
      <c r="F23" s="108">
        <v>0</v>
      </c>
      <c r="G23" s="105"/>
      <c r="H23" s="108">
        <v>5680000000</v>
      </c>
      <c r="I23" s="105"/>
      <c r="J23" s="108">
        <v>0</v>
      </c>
      <c r="K23" s="5"/>
      <c r="L23" s="88">
        <f>J23/'سرمایه گذاری ها'!$O$16</f>
        <v>0</v>
      </c>
    </row>
    <row r="24" spans="2:12" s="4" customFormat="1" ht="22.5" customHeight="1" x14ac:dyDescent="0.55000000000000004">
      <c r="B24" s="109" t="s">
        <v>80</v>
      </c>
      <c r="C24" s="105"/>
      <c r="D24" s="110">
        <v>13000000000</v>
      </c>
      <c r="E24" s="105"/>
      <c r="F24" s="110">
        <v>0</v>
      </c>
      <c r="G24" s="105"/>
      <c r="H24" s="110">
        <v>0</v>
      </c>
      <c r="I24" s="105"/>
      <c r="J24" s="110">
        <v>13000000000</v>
      </c>
      <c r="K24" s="5"/>
      <c r="L24" s="88">
        <f>J24/'سرمایه گذاری ها'!$O$16</f>
        <v>1.453091466704628E-2</v>
      </c>
    </row>
    <row r="25" spans="2:12" s="4" customFormat="1" ht="10.5" customHeight="1" x14ac:dyDescent="0.55000000000000004">
      <c r="B25" s="68"/>
      <c r="C25" s="68"/>
      <c r="D25" s="69"/>
      <c r="E25" s="68"/>
      <c r="F25" s="69"/>
      <c r="G25" s="68"/>
      <c r="H25" s="69"/>
      <c r="I25" s="68"/>
      <c r="J25" s="69"/>
      <c r="K25" s="68"/>
      <c r="L25" s="70"/>
    </row>
    <row r="26" spans="2:12" ht="22.5" customHeight="1" thickBot="1" x14ac:dyDescent="0.6">
      <c r="B26" s="71" t="s">
        <v>39</v>
      </c>
      <c r="C26" s="71"/>
      <c r="D26" s="99">
        <f>SUM(D11:D25)</f>
        <v>371514799390</v>
      </c>
      <c r="E26" s="100"/>
      <c r="F26" s="99">
        <f>SUM(F11:F25)</f>
        <v>61551235941</v>
      </c>
      <c r="G26" s="100"/>
      <c r="H26" s="99">
        <f>SUM(H11:H25)</f>
        <v>28421734000</v>
      </c>
      <c r="I26" s="100"/>
      <c r="J26" s="99">
        <f>SUM(J11:J25)</f>
        <v>404644301331</v>
      </c>
      <c r="K26" s="101"/>
      <c r="L26" s="98">
        <f>SUM(L11:L25)</f>
        <v>0.45229629331902471</v>
      </c>
    </row>
    <row r="27" spans="2:12" ht="22.5" customHeight="1" thickTop="1" x14ac:dyDescent="0.55000000000000004"/>
  </sheetData>
  <sortState ref="B11:J24">
    <sortCondition descending="1" ref="J11:J24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D12" sqref="D12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2:28" ht="30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2:28" ht="30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</row>
    <row r="5" spans="2:28" ht="64.5" customHeight="1" x14ac:dyDescent="0.55000000000000004"/>
    <row r="6" spans="2:28" ht="30" x14ac:dyDescent="0.55000000000000004">
      <c r="B6" s="119" t="s">
        <v>55</v>
      </c>
      <c r="C6" s="119"/>
      <c r="D6" s="11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8" t="s">
        <v>26</v>
      </c>
      <c r="E7" s="118"/>
      <c r="F7" s="118"/>
      <c r="G7" s="118"/>
      <c r="H7" s="118"/>
      <c r="I7" s="9"/>
      <c r="J7" s="87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8" t="s">
        <v>28</v>
      </c>
      <c r="C8" s="13"/>
      <c r="D8" s="118" t="s">
        <v>21</v>
      </c>
      <c r="E8" s="13"/>
      <c r="F8" s="118" t="s">
        <v>32</v>
      </c>
      <c r="G8" s="13"/>
      <c r="H8" s="118" t="s">
        <v>11</v>
      </c>
      <c r="J8" s="62" t="s">
        <v>21</v>
      </c>
    </row>
    <row r="9" spans="2:28" s="4" customFormat="1" x14ac:dyDescent="0.55000000000000004">
      <c r="B9" s="4" t="s">
        <v>38</v>
      </c>
      <c r="D9" s="72">
        <f>'درآمد سپرده بانکی'!D25</f>
        <v>8797329097</v>
      </c>
      <c r="F9" s="88">
        <f>D9/$D$14</f>
        <v>0.28869301506650502</v>
      </c>
      <c r="G9" s="5"/>
      <c r="H9" s="88">
        <f>D9/'سرمایه گذاری ها'!$O$16</f>
        <v>9.8333260312638698E-3</v>
      </c>
      <c r="J9" s="72">
        <f>'درآمد سپرده بانکی'!H25</f>
        <v>112890041422</v>
      </c>
    </row>
    <row r="10" spans="2:28" s="4" customFormat="1" x14ac:dyDescent="0.55000000000000004">
      <c r="B10" s="4" t="s">
        <v>60</v>
      </c>
      <c r="D10" s="72">
        <f>'سایر درآمدها'!F12</f>
        <v>25625349</v>
      </c>
      <c r="F10" s="88">
        <f t="shared" ref="F10:F12" si="0">D10/$D$14</f>
        <v>8.409210549443027E-4</v>
      </c>
      <c r="G10" s="5"/>
      <c r="H10" s="88">
        <f>D10/'سرمایه گذاری ها'!$O$16</f>
        <v>2.8643058433252286E-5</v>
      </c>
      <c r="J10" s="72">
        <f>'سایر درآمدها'!F12</f>
        <v>25625349</v>
      </c>
    </row>
    <row r="11" spans="2:28" s="4" customFormat="1" x14ac:dyDescent="0.55000000000000004">
      <c r="B11" s="4" t="s">
        <v>37</v>
      </c>
      <c r="D11" s="72">
        <v>0</v>
      </c>
      <c r="F11" s="88">
        <f t="shared" si="0"/>
        <v>0</v>
      </c>
      <c r="G11" s="5"/>
      <c r="H11" s="88">
        <f>D11/'سرمایه گذاری ها'!$O$16</f>
        <v>0</v>
      </c>
      <c r="J11" s="72">
        <v>0</v>
      </c>
    </row>
    <row r="12" spans="2:28" s="4" customFormat="1" x14ac:dyDescent="0.55000000000000004">
      <c r="B12" s="4" t="s">
        <v>47</v>
      </c>
      <c r="D12" s="72">
        <v>21650000000</v>
      </c>
      <c r="F12" s="88">
        <f t="shared" si="0"/>
        <v>0.7104660638785506</v>
      </c>
      <c r="G12" s="5"/>
      <c r="H12" s="88">
        <f>D12/'سرمایه گذاری ها'!$O$16</f>
        <v>2.4199561733965536E-2</v>
      </c>
      <c r="J12" s="72">
        <v>21650000000</v>
      </c>
    </row>
    <row r="13" spans="2:28" s="4" customFormat="1" ht="12" customHeight="1" x14ac:dyDescent="0.55000000000000004">
      <c r="D13" s="72"/>
      <c r="F13" s="88"/>
      <c r="G13" s="5"/>
      <c r="H13" s="88"/>
      <c r="J13" s="72"/>
    </row>
    <row r="14" spans="2:28" ht="24.75" thickBot="1" x14ac:dyDescent="0.65">
      <c r="B14" s="12" t="s">
        <v>39</v>
      </c>
      <c r="D14" s="89">
        <f>SUM(D9:D12)</f>
        <v>30472954446</v>
      </c>
      <c r="E14" s="90"/>
      <c r="F14" s="91">
        <f>SUM(F9:F12)</f>
        <v>1</v>
      </c>
      <c r="G14" s="92"/>
      <c r="H14" s="93">
        <f>SUM(H9:H12)</f>
        <v>3.4061530823662658E-2</v>
      </c>
      <c r="J14" s="89">
        <f>SUM(J9:J12)</f>
        <v>134565666771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4"/>
    </row>
    <row r="18" spans="2:10" x14ac:dyDescent="0.55000000000000004">
      <c r="H18" s="95"/>
    </row>
    <row r="19" spans="2:10" ht="27" customHeight="1" x14ac:dyDescent="0.75">
      <c r="B19" s="136">
        <v>5</v>
      </c>
      <c r="C19" s="136"/>
      <c r="D19" s="136"/>
      <c r="E19" s="136"/>
      <c r="F19" s="136"/>
      <c r="G19" s="136"/>
      <c r="H19" s="136"/>
      <c r="I19" s="136"/>
      <c r="J19" s="136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8"/>
  <sheetViews>
    <sheetView rightToLeft="1" view="pageBreakPreview" topLeftCell="A4" zoomScale="85" zoomScaleNormal="55" zoomScaleSheetLayoutView="85" workbookViewId="0">
      <selection activeCell="B19" sqref="B19"/>
    </sheetView>
  </sheetViews>
  <sheetFormatPr defaultColWidth="9.125" defaultRowHeight="21.75" customHeight="1" x14ac:dyDescent="0.25"/>
  <cols>
    <col min="1" max="1" width="2.75" style="73" customWidth="1"/>
    <col min="2" max="2" width="37.625" style="73" bestFit="1" customWidth="1"/>
    <col min="3" max="3" width="1" style="73" customWidth="1"/>
    <col min="4" max="4" width="18.25" style="73" bestFit="1" customWidth="1"/>
    <col min="5" max="5" width="3" style="73" bestFit="1" customWidth="1"/>
    <col min="6" max="6" width="13.125" style="73" bestFit="1" customWidth="1"/>
    <col min="7" max="7" width="3" style="73" bestFit="1" customWidth="1"/>
    <col min="8" max="8" width="18.25" style="73" bestFit="1" customWidth="1"/>
    <col min="9" max="9" width="3" style="73" bestFit="1" customWidth="1"/>
    <col min="10" max="10" width="19.625" style="73" bestFit="1" customWidth="1"/>
    <col min="11" max="11" width="3" style="73" bestFit="1" customWidth="1"/>
    <col min="12" max="12" width="13.125" style="73" bestFit="1" customWidth="1"/>
    <col min="13" max="13" width="3" style="73" bestFit="1" customWidth="1"/>
    <col min="14" max="14" width="19.625" style="73" customWidth="1"/>
    <col min="15" max="15" width="1" style="73" customWidth="1"/>
    <col min="16" max="16" width="9.125" style="73" customWidth="1"/>
    <col min="17" max="16384" width="9.125" style="73"/>
  </cols>
  <sheetData>
    <row r="2" spans="2:22" ht="27" customHeight="1" x14ac:dyDescent="0.25">
      <c r="B2" s="138" t="s">
        <v>46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2:22" ht="27" customHeight="1" x14ac:dyDescent="0.25">
      <c r="B3" s="138" t="s">
        <v>24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2:22" ht="27" customHeight="1" x14ac:dyDescent="0.25">
      <c r="B4" s="138" t="s">
        <v>70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2:22" s="75" customFormat="1" ht="21.7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2" s="2" customFormat="1" ht="21.75" customHeight="1" x14ac:dyDescent="0.55000000000000004">
      <c r="B6" s="129" t="s">
        <v>66</v>
      </c>
      <c r="C6" s="129"/>
      <c r="D6" s="129"/>
      <c r="E6" s="129"/>
      <c r="F6" s="129"/>
      <c r="G6" s="129"/>
      <c r="H6" s="129"/>
      <c r="I6" s="129"/>
      <c r="J6" s="129"/>
      <c r="K6" s="76"/>
      <c r="L6" s="76"/>
      <c r="M6" s="76"/>
      <c r="N6" s="76"/>
      <c r="O6" s="9"/>
      <c r="P6" s="9"/>
      <c r="Q6" s="9"/>
      <c r="R6" s="9"/>
      <c r="S6" s="9"/>
      <c r="T6" s="9"/>
      <c r="U6" s="9"/>
      <c r="V6" s="9"/>
    </row>
    <row r="7" spans="2:22" s="2" customFormat="1" ht="21.75" customHeight="1" x14ac:dyDescent="0.55000000000000004">
      <c r="B7" s="77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</row>
    <row r="8" spans="2:22" s="75" customFormat="1" ht="21.75" customHeight="1" x14ac:dyDescent="0.25">
      <c r="B8" s="78" t="s">
        <v>25</v>
      </c>
      <c r="C8" s="74"/>
      <c r="D8" s="139" t="s">
        <v>26</v>
      </c>
      <c r="E8" s="139" t="s">
        <v>26</v>
      </c>
      <c r="F8" s="139" t="s">
        <v>26</v>
      </c>
      <c r="G8" s="139" t="s">
        <v>26</v>
      </c>
      <c r="H8" s="139" t="s">
        <v>26</v>
      </c>
      <c r="I8" s="74"/>
      <c r="J8" s="139" t="s">
        <v>27</v>
      </c>
      <c r="K8" s="139" t="s">
        <v>27</v>
      </c>
      <c r="L8" s="139" t="s">
        <v>27</v>
      </c>
      <c r="M8" s="139" t="s">
        <v>27</v>
      </c>
      <c r="N8" s="139" t="s">
        <v>27</v>
      </c>
    </row>
    <row r="9" spans="2:22" s="80" customFormat="1" ht="58.5" customHeight="1" x14ac:dyDescent="0.25">
      <c r="B9" s="137" t="s">
        <v>28</v>
      </c>
      <c r="C9" s="74"/>
      <c r="D9" s="137" t="s">
        <v>29</v>
      </c>
      <c r="E9" s="79"/>
      <c r="F9" s="137" t="s">
        <v>30</v>
      </c>
      <c r="G9" s="79"/>
      <c r="H9" s="137" t="s">
        <v>31</v>
      </c>
      <c r="I9" s="74"/>
      <c r="J9" s="137" t="s">
        <v>29</v>
      </c>
      <c r="K9" s="79"/>
      <c r="L9" s="137" t="s">
        <v>30</v>
      </c>
      <c r="M9" s="79"/>
      <c r="N9" s="137" t="s">
        <v>31</v>
      </c>
    </row>
    <row r="10" spans="2:22" s="75" customFormat="1" ht="23.25" customHeight="1" x14ac:dyDescent="0.25">
      <c r="B10" s="81" t="s">
        <v>73</v>
      </c>
      <c r="C10" s="74"/>
      <c r="D10" s="96">
        <v>10751</v>
      </c>
      <c r="E10" s="97"/>
      <c r="F10" s="96">
        <v>0</v>
      </c>
      <c r="G10" s="97"/>
      <c r="H10" s="96">
        <v>10751</v>
      </c>
      <c r="I10" s="97"/>
      <c r="J10" s="96">
        <v>213005</v>
      </c>
      <c r="K10" s="97"/>
      <c r="L10" s="96">
        <v>0</v>
      </c>
      <c r="M10" s="97"/>
      <c r="N10" s="96">
        <v>213005</v>
      </c>
    </row>
    <row r="11" spans="2:22" s="75" customFormat="1" ht="23.25" customHeight="1" x14ac:dyDescent="0.25">
      <c r="B11" s="81" t="s">
        <v>74</v>
      </c>
      <c r="C11" s="74"/>
      <c r="D11" s="96">
        <v>51913673</v>
      </c>
      <c r="E11" s="97"/>
      <c r="F11" s="96">
        <v>0</v>
      </c>
      <c r="G11" s="97"/>
      <c r="H11" s="96">
        <v>51913673</v>
      </c>
      <c r="I11" s="97"/>
      <c r="J11" s="96">
        <v>239530905</v>
      </c>
      <c r="K11" s="97"/>
      <c r="L11" s="96">
        <v>0</v>
      </c>
      <c r="M11" s="97"/>
      <c r="N11" s="96">
        <v>239530905</v>
      </c>
    </row>
    <row r="12" spans="2:22" s="75" customFormat="1" ht="23.25" customHeight="1" x14ac:dyDescent="0.25">
      <c r="B12" s="81" t="s">
        <v>75</v>
      </c>
      <c r="C12" s="74"/>
      <c r="D12" s="96">
        <v>4371</v>
      </c>
      <c r="E12" s="97"/>
      <c r="F12" s="96">
        <v>0</v>
      </c>
      <c r="G12" s="97"/>
      <c r="H12" s="96">
        <v>4371</v>
      </c>
      <c r="I12" s="97"/>
      <c r="J12" s="96">
        <v>33408135</v>
      </c>
      <c r="K12" s="97"/>
      <c r="L12" s="96">
        <v>0</v>
      </c>
      <c r="M12" s="97"/>
      <c r="N12" s="96">
        <v>33408135</v>
      </c>
    </row>
    <row r="13" spans="2:22" s="75" customFormat="1" ht="23.25" customHeight="1" x14ac:dyDescent="0.25">
      <c r="B13" s="81" t="s">
        <v>76</v>
      </c>
      <c r="C13" s="74"/>
      <c r="D13" s="96">
        <v>364205</v>
      </c>
      <c r="E13" s="97"/>
      <c r="F13" s="96">
        <v>0</v>
      </c>
      <c r="G13" s="97"/>
      <c r="H13" s="96">
        <v>364205</v>
      </c>
      <c r="I13" s="97"/>
      <c r="J13" s="96">
        <v>78875743</v>
      </c>
      <c r="K13" s="97"/>
      <c r="L13" s="96">
        <v>0</v>
      </c>
      <c r="M13" s="97"/>
      <c r="N13" s="96">
        <v>78875743</v>
      </c>
    </row>
    <row r="14" spans="2:22" s="75" customFormat="1" ht="23.25" customHeight="1" x14ac:dyDescent="0.25">
      <c r="B14" s="81" t="s">
        <v>77</v>
      </c>
      <c r="C14" s="74"/>
      <c r="D14" s="96">
        <v>1020355</v>
      </c>
      <c r="E14" s="97"/>
      <c r="F14" s="96">
        <v>0</v>
      </c>
      <c r="G14" s="97"/>
      <c r="H14" s="96">
        <v>1020355</v>
      </c>
      <c r="I14" s="97"/>
      <c r="J14" s="96">
        <v>39340224</v>
      </c>
      <c r="K14" s="97"/>
      <c r="L14" s="96">
        <v>0</v>
      </c>
      <c r="M14" s="97"/>
      <c r="N14" s="96">
        <v>39340224</v>
      </c>
    </row>
    <row r="15" spans="2:22" s="75" customFormat="1" ht="23.25" customHeight="1" x14ac:dyDescent="0.25">
      <c r="B15" s="81" t="s">
        <v>78</v>
      </c>
      <c r="C15" s="74"/>
      <c r="D15" s="96">
        <v>1726027396</v>
      </c>
      <c r="E15" s="97"/>
      <c r="F15" s="96">
        <v>0</v>
      </c>
      <c r="G15" s="97"/>
      <c r="H15" s="96">
        <v>1726027396</v>
      </c>
      <c r="I15" s="97"/>
      <c r="J15" s="96">
        <v>21057995340</v>
      </c>
      <c r="K15" s="97"/>
      <c r="L15" s="96">
        <v>6551312</v>
      </c>
      <c r="M15" s="97"/>
      <c r="N15" s="96">
        <v>21051444028</v>
      </c>
    </row>
    <row r="16" spans="2:22" s="75" customFormat="1" ht="23.25" customHeight="1" x14ac:dyDescent="0.25">
      <c r="B16" s="81" t="s">
        <v>78</v>
      </c>
      <c r="C16" s="74"/>
      <c r="D16" s="96">
        <v>863013697</v>
      </c>
      <c r="E16" s="97"/>
      <c r="F16" s="96">
        <v>0</v>
      </c>
      <c r="G16" s="97"/>
      <c r="H16" s="96">
        <v>863013697</v>
      </c>
      <c r="I16" s="97"/>
      <c r="J16" s="96">
        <v>10529002904</v>
      </c>
      <c r="K16" s="97"/>
      <c r="L16" s="96">
        <v>3425183</v>
      </c>
      <c r="M16" s="97"/>
      <c r="N16" s="96">
        <v>10525577721</v>
      </c>
    </row>
    <row r="17" spans="2:14" s="75" customFormat="1" ht="23.25" customHeight="1" x14ac:dyDescent="0.25">
      <c r="B17" s="81" t="s">
        <v>80</v>
      </c>
      <c r="C17" s="74"/>
      <c r="D17" s="96">
        <v>0</v>
      </c>
      <c r="E17" s="97"/>
      <c r="F17" s="96">
        <v>0</v>
      </c>
      <c r="G17" s="97"/>
      <c r="H17" s="96">
        <v>0</v>
      </c>
      <c r="I17" s="97"/>
      <c r="J17" s="96">
        <v>30893517712</v>
      </c>
      <c r="K17" s="97"/>
      <c r="L17" s="96">
        <v>0</v>
      </c>
      <c r="M17" s="97"/>
      <c r="N17" s="96">
        <v>30893517712</v>
      </c>
    </row>
    <row r="18" spans="2:14" s="75" customFormat="1" ht="23.25" customHeight="1" x14ac:dyDescent="0.25">
      <c r="B18" s="81" t="s">
        <v>79</v>
      </c>
      <c r="C18" s="74"/>
      <c r="D18" s="96">
        <v>1094054793</v>
      </c>
      <c r="E18" s="97"/>
      <c r="F18" s="96">
        <v>0</v>
      </c>
      <c r="G18" s="97"/>
      <c r="H18" s="96">
        <v>1094054793</v>
      </c>
      <c r="I18" s="97"/>
      <c r="J18" s="96">
        <v>13349127999</v>
      </c>
      <c r="K18" s="97"/>
      <c r="L18" s="96">
        <v>3803416</v>
      </c>
      <c r="M18" s="97"/>
      <c r="N18" s="96">
        <v>13345324583</v>
      </c>
    </row>
    <row r="19" spans="2:14" s="75" customFormat="1" ht="23.25" customHeight="1" x14ac:dyDescent="0.25">
      <c r="B19" s="81" t="s">
        <v>80</v>
      </c>
      <c r="C19" s="74"/>
      <c r="D19" s="96">
        <v>0</v>
      </c>
      <c r="E19" s="97"/>
      <c r="F19" s="96">
        <v>0</v>
      </c>
      <c r="G19" s="97"/>
      <c r="H19" s="96">
        <v>0</v>
      </c>
      <c r="I19" s="97"/>
      <c r="J19" s="96">
        <v>1676713451</v>
      </c>
      <c r="K19" s="97"/>
      <c r="L19" s="96">
        <v>0</v>
      </c>
      <c r="M19" s="97"/>
      <c r="N19" s="96">
        <v>1676713451</v>
      </c>
    </row>
    <row r="20" spans="2:14" s="75" customFormat="1" ht="23.25" customHeight="1" x14ac:dyDescent="0.25">
      <c r="B20" s="81" t="s">
        <v>80</v>
      </c>
      <c r="C20" s="74"/>
      <c r="D20" s="96">
        <v>4257952520</v>
      </c>
      <c r="E20" s="97"/>
      <c r="F20" s="96">
        <v>0</v>
      </c>
      <c r="G20" s="97"/>
      <c r="H20" s="96">
        <v>4257952520</v>
      </c>
      <c r="I20" s="97"/>
      <c r="J20" s="96">
        <v>33071137403</v>
      </c>
      <c r="K20" s="97"/>
      <c r="L20" s="96">
        <v>8826988</v>
      </c>
      <c r="M20" s="97"/>
      <c r="N20" s="96">
        <v>33062310415</v>
      </c>
    </row>
    <row r="21" spans="2:14" s="75" customFormat="1" ht="23.25" customHeight="1" x14ac:dyDescent="0.25">
      <c r="B21" s="81" t="s">
        <v>80</v>
      </c>
      <c r="C21" s="74"/>
      <c r="D21" s="96">
        <v>109040731</v>
      </c>
      <c r="E21" s="97"/>
      <c r="F21" s="96">
        <v>-430884</v>
      </c>
      <c r="G21" s="97"/>
      <c r="H21" s="96">
        <v>109471615</v>
      </c>
      <c r="I21" s="97"/>
      <c r="J21" s="96">
        <v>384170887</v>
      </c>
      <c r="K21" s="97"/>
      <c r="L21" s="96">
        <v>0</v>
      </c>
      <c r="M21" s="97"/>
      <c r="N21" s="96">
        <v>384170887</v>
      </c>
    </row>
    <row r="22" spans="2:14" s="75" customFormat="1" ht="23.25" customHeight="1" x14ac:dyDescent="0.25">
      <c r="B22" s="81" t="s">
        <v>78</v>
      </c>
      <c r="C22" s="74"/>
      <c r="D22" s="96">
        <v>246575341</v>
      </c>
      <c r="E22" s="97"/>
      <c r="F22" s="96">
        <v>0</v>
      </c>
      <c r="G22" s="97"/>
      <c r="H22" s="96">
        <v>246575341</v>
      </c>
      <c r="I22" s="97"/>
      <c r="J22" s="96">
        <v>792054785</v>
      </c>
      <c r="K22" s="97"/>
      <c r="L22" s="96">
        <v>657144</v>
      </c>
      <c r="M22" s="97"/>
      <c r="N22" s="96">
        <v>791397641</v>
      </c>
    </row>
    <row r="23" spans="2:14" s="75" customFormat="1" ht="23.25" customHeight="1" x14ac:dyDescent="0.25">
      <c r="B23" s="81" t="s">
        <v>80</v>
      </c>
      <c r="C23" s="74"/>
      <c r="D23" s="96">
        <v>118611384</v>
      </c>
      <c r="E23" s="97"/>
      <c r="F23" s="96">
        <v>0</v>
      </c>
      <c r="G23" s="97"/>
      <c r="H23" s="96">
        <v>118611384</v>
      </c>
      <c r="I23" s="97"/>
      <c r="J23" s="96">
        <v>375254149</v>
      </c>
      <c r="K23" s="97"/>
      <c r="L23" s="96">
        <v>0</v>
      </c>
      <c r="M23" s="97"/>
      <c r="N23" s="96">
        <v>375254149</v>
      </c>
    </row>
    <row r="24" spans="2:14" s="75" customFormat="1" ht="23.25" customHeight="1" x14ac:dyDescent="0.25">
      <c r="B24" s="81" t="s">
        <v>80</v>
      </c>
      <c r="C24" s="74"/>
      <c r="D24" s="96">
        <v>328739880</v>
      </c>
      <c r="E24" s="97"/>
      <c r="F24" s="96">
        <v>127047</v>
      </c>
      <c r="G24" s="97"/>
      <c r="H24" s="96">
        <v>328612833</v>
      </c>
      <c r="I24" s="97"/>
      <c r="J24" s="96">
        <v>369698780</v>
      </c>
      <c r="K24" s="97"/>
      <c r="L24" s="96">
        <v>762283</v>
      </c>
      <c r="M24" s="97"/>
      <c r="N24" s="96">
        <v>368936497</v>
      </c>
    </row>
    <row r="25" spans="2:14" s="75" customFormat="1" ht="21.75" customHeight="1" thickBot="1" x14ac:dyDescent="0.3">
      <c r="B25" s="82" t="s">
        <v>39</v>
      </c>
      <c r="C25" s="83"/>
      <c r="D25" s="84">
        <f>SUM(D10:D24)</f>
        <v>8797329097</v>
      </c>
      <c r="E25" s="84"/>
      <c r="F25" s="84">
        <f>SUM(F10:F24)</f>
        <v>-303837</v>
      </c>
      <c r="G25" s="84"/>
      <c r="H25" s="84">
        <f>SUM(H10:H24)</f>
        <v>8797632934</v>
      </c>
      <c r="I25" s="84"/>
      <c r="J25" s="84">
        <f>SUM(J10:J24)</f>
        <v>112890041422</v>
      </c>
      <c r="K25" s="84"/>
      <c r="L25" s="84">
        <f>SUM(L10:L24)</f>
        <v>24026326</v>
      </c>
      <c r="M25" s="84"/>
      <c r="N25" s="84">
        <f>SUM(N10:N24)</f>
        <v>112866015096</v>
      </c>
    </row>
    <row r="26" spans="2:14" ht="21.75" customHeight="1" thickTop="1" x14ac:dyDescent="0.25"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2:14" ht="190.5" customHeight="1" x14ac:dyDescent="0.25"/>
    <row r="28" spans="2:14" ht="21.75" customHeight="1" x14ac:dyDescent="0.25">
      <c r="D28" s="86">
        <v>6</v>
      </c>
    </row>
  </sheetData>
  <sortState ref="B10:N24">
    <sortCondition descending="1" ref="N10:N2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7"/>
  <sheetViews>
    <sheetView rightToLeft="1" tabSelected="1" view="pageBreakPreview" topLeftCell="A7" zoomScale="85" zoomScaleNormal="85" zoomScaleSheetLayoutView="85" workbookViewId="0">
      <selection activeCell="D23" sqref="D23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2:26" ht="31.5" customHeight="1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2:26" ht="31.5" customHeight="1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</row>
    <row r="5" spans="2:26" ht="73.5" customHeight="1" x14ac:dyDescent="0.55000000000000004"/>
    <row r="6" spans="2:26" ht="30" x14ac:dyDescent="0.55000000000000004">
      <c r="B6" s="119" t="s">
        <v>56</v>
      </c>
      <c r="C6" s="119"/>
      <c r="D6" s="119"/>
      <c r="E6" s="119"/>
      <c r="F6" s="119"/>
      <c r="G6" s="119"/>
      <c r="H6" s="119"/>
      <c r="I6" s="119"/>
      <c r="J6" s="1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30" x14ac:dyDescent="0.55000000000000004">
      <c r="B7" s="10"/>
      <c r="D7" s="64"/>
      <c r="E7" s="64"/>
      <c r="F7" s="64"/>
      <c r="G7" s="64"/>
      <c r="H7" s="64"/>
      <c r="I7" s="64"/>
      <c r="J7" s="6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s="4" customFormat="1" ht="31.5" customHeight="1" x14ac:dyDescent="0.55000000000000004">
      <c r="B8" s="142" t="s">
        <v>33</v>
      </c>
      <c r="C8" s="142" t="s">
        <v>33</v>
      </c>
      <c r="D8" s="142" t="s">
        <v>26</v>
      </c>
      <c r="E8" s="142" t="s">
        <v>26</v>
      </c>
      <c r="F8" s="142" t="s">
        <v>26</v>
      </c>
      <c r="H8" s="142" t="s">
        <v>27</v>
      </c>
      <c r="I8" s="142" t="s">
        <v>27</v>
      </c>
      <c r="J8" s="142" t="s">
        <v>27</v>
      </c>
    </row>
    <row r="9" spans="2:26" s="13" customFormat="1" ht="50.25" customHeight="1" x14ac:dyDescent="0.6">
      <c r="B9" s="141" t="s">
        <v>34</v>
      </c>
      <c r="D9" s="141" t="s">
        <v>35</v>
      </c>
      <c r="F9" s="141" t="s">
        <v>36</v>
      </c>
      <c r="H9" s="141" t="s">
        <v>35</v>
      </c>
      <c r="J9" s="141" t="s">
        <v>36</v>
      </c>
    </row>
    <row r="10" spans="2:26" s="4" customFormat="1" ht="21.75" customHeight="1" x14ac:dyDescent="0.55000000000000004">
      <c r="B10" s="16" t="s">
        <v>73</v>
      </c>
      <c r="D10" s="33">
        <v>10751</v>
      </c>
      <c r="E10" s="5"/>
      <c r="F10" s="8"/>
      <c r="G10" s="5"/>
      <c r="H10" s="33">
        <v>213005</v>
      </c>
      <c r="I10" s="5"/>
      <c r="J10" s="60"/>
    </row>
    <row r="11" spans="2:26" s="4" customFormat="1" ht="21.75" customHeight="1" x14ac:dyDescent="0.55000000000000004">
      <c r="B11" s="111" t="s">
        <v>74</v>
      </c>
      <c r="D11" s="112">
        <v>51913673</v>
      </c>
      <c r="E11" s="5"/>
      <c r="F11" s="113"/>
      <c r="G11" s="5"/>
      <c r="H11" s="112">
        <v>239530905</v>
      </c>
      <c r="I11" s="5"/>
      <c r="J11" s="63"/>
    </row>
    <row r="12" spans="2:26" s="4" customFormat="1" ht="21.75" customHeight="1" x14ac:dyDescent="0.55000000000000004">
      <c r="B12" s="111" t="s">
        <v>75</v>
      </c>
      <c r="D12" s="112">
        <v>4371</v>
      </c>
      <c r="E12" s="5"/>
      <c r="F12" s="113"/>
      <c r="G12" s="5"/>
      <c r="H12" s="112">
        <v>33408135</v>
      </c>
      <c r="I12" s="5"/>
      <c r="J12" s="63"/>
    </row>
    <row r="13" spans="2:26" s="4" customFormat="1" ht="21.75" customHeight="1" x14ac:dyDescent="0.55000000000000004">
      <c r="B13" s="111" t="s">
        <v>76</v>
      </c>
      <c r="D13" s="112">
        <v>364205</v>
      </c>
      <c r="E13" s="5"/>
      <c r="F13" s="113"/>
      <c r="G13" s="5"/>
      <c r="H13" s="112">
        <v>78875743</v>
      </c>
      <c r="I13" s="5"/>
      <c r="J13" s="63"/>
    </row>
    <row r="14" spans="2:26" s="4" customFormat="1" ht="21.75" customHeight="1" x14ac:dyDescent="0.55000000000000004">
      <c r="B14" s="111" t="s">
        <v>77</v>
      </c>
      <c r="D14" s="112">
        <v>1020355</v>
      </c>
      <c r="E14" s="5"/>
      <c r="F14" s="113"/>
      <c r="G14" s="5"/>
      <c r="H14" s="112">
        <v>39340224</v>
      </c>
      <c r="I14" s="5"/>
      <c r="J14" s="63"/>
    </row>
    <row r="15" spans="2:26" s="4" customFormat="1" ht="21.75" customHeight="1" x14ac:dyDescent="0.55000000000000004">
      <c r="B15" s="111" t="s">
        <v>78</v>
      </c>
      <c r="D15" s="112">
        <v>1726027396</v>
      </c>
      <c r="E15" s="5"/>
      <c r="F15" s="113"/>
      <c r="G15" s="5"/>
      <c r="H15" s="112">
        <v>21057995340</v>
      </c>
      <c r="I15" s="5"/>
      <c r="J15" s="63"/>
    </row>
    <row r="16" spans="2:26" s="4" customFormat="1" ht="21.75" customHeight="1" x14ac:dyDescent="0.55000000000000004">
      <c r="B16" s="111" t="s">
        <v>78</v>
      </c>
      <c r="D16" s="112">
        <v>863013697</v>
      </c>
      <c r="E16" s="5"/>
      <c r="F16" s="113"/>
      <c r="G16" s="5"/>
      <c r="H16" s="112">
        <v>10529002904</v>
      </c>
      <c r="I16" s="5"/>
      <c r="J16" s="63"/>
    </row>
    <row r="17" spans="2:10" s="4" customFormat="1" ht="21.75" customHeight="1" x14ac:dyDescent="0.55000000000000004">
      <c r="B17" s="111" t="s">
        <v>80</v>
      </c>
      <c r="D17" s="112">
        <v>0</v>
      </c>
      <c r="E17" s="5"/>
      <c r="F17" s="113"/>
      <c r="G17" s="5"/>
      <c r="H17" s="112">
        <v>30893517712</v>
      </c>
      <c r="I17" s="5"/>
      <c r="J17" s="63"/>
    </row>
    <row r="18" spans="2:10" s="4" customFormat="1" ht="21.75" customHeight="1" x14ac:dyDescent="0.55000000000000004">
      <c r="B18" s="111" t="s">
        <v>79</v>
      </c>
      <c r="D18" s="112">
        <v>1094054793</v>
      </c>
      <c r="E18" s="5"/>
      <c r="F18" s="113"/>
      <c r="G18" s="5"/>
      <c r="H18" s="112">
        <v>13349127999</v>
      </c>
      <c r="I18" s="5"/>
      <c r="J18" s="63"/>
    </row>
    <row r="19" spans="2:10" s="4" customFormat="1" ht="21.75" customHeight="1" x14ac:dyDescent="0.55000000000000004">
      <c r="B19" s="111" t="s">
        <v>80</v>
      </c>
      <c r="D19" s="112">
        <v>0</v>
      </c>
      <c r="E19" s="5"/>
      <c r="F19" s="113"/>
      <c r="G19" s="5"/>
      <c r="H19" s="112">
        <v>1676713451</v>
      </c>
      <c r="I19" s="5"/>
      <c r="J19" s="63"/>
    </row>
    <row r="20" spans="2:10" s="4" customFormat="1" ht="21.75" customHeight="1" x14ac:dyDescent="0.55000000000000004">
      <c r="B20" s="111" t="s">
        <v>80</v>
      </c>
      <c r="D20" s="112">
        <v>4257952520</v>
      </c>
      <c r="E20" s="5"/>
      <c r="F20" s="113"/>
      <c r="G20" s="5"/>
      <c r="H20" s="112">
        <v>33071137403</v>
      </c>
      <c r="I20" s="5"/>
      <c r="J20" s="63"/>
    </row>
    <row r="21" spans="2:10" s="4" customFormat="1" ht="21.75" customHeight="1" x14ac:dyDescent="0.55000000000000004">
      <c r="B21" s="111" t="s">
        <v>80</v>
      </c>
      <c r="D21" s="112">
        <v>109040731</v>
      </c>
      <c r="E21" s="5"/>
      <c r="F21" s="113"/>
      <c r="G21" s="5"/>
      <c r="H21" s="112">
        <v>384170887</v>
      </c>
      <c r="I21" s="5"/>
      <c r="J21" s="63"/>
    </row>
    <row r="22" spans="2:10" s="4" customFormat="1" ht="21.75" customHeight="1" x14ac:dyDescent="0.55000000000000004">
      <c r="B22" s="111" t="s">
        <v>78</v>
      </c>
      <c r="D22" s="112">
        <v>246575341</v>
      </c>
      <c r="E22" s="5"/>
      <c r="F22" s="113"/>
      <c r="G22" s="5"/>
      <c r="H22" s="112">
        <v>792054785</v>
      </c>
      <c r="I22" s="5"/>
      <c r="J22" s="63"/>
    </row>
    <row r="23" spans="2:10" s="4" customFormat="1" ht="21.75" customHeight="1" x14ac:dyDescent="0.55000000000000004">
      <c r="B23" s="111" t="s">
        <v>80</v>
      </c>
      <c r="D23" s="112">
        <v>118611384</v>
      </c>
      <c r="E23" s="5"/>
      <c r="F23" s="113"/>
      <c r="G23" s="5"/>
      <c r="H23" s="112">
        <v>375254149</v>
      </c>
      <c r="I23" s="5"/>
      <c r="J23" s="63"/>
    </row>
    <row r="24" spans="2:10" s="4" customFormat="1" ht="21.75" customHeight="1" x14ac:dyDescent="0.55000000000000004">
      <c r="B24" s="111" t="s">
        <v>80</v>
      </c>
      <c r="D24" s="112">
        <v>328739880</v>
      </c>
      <c r="E24" s="5"/>
      <c r="F24" s="113"/>
      <c r="G24" s="5"/>
      <c r="H24" s="112">
        <v>369698780</v>
      </c>
      <c r="I24" s="5"/>
      <c r="J24" s="63"/>
    </row>
    <row r="25" spans="2:10" ht="21.75" customHeight="1" thickBot="1" x14ac:dyDescent="0.6">
      <c r="B25" s="140" t="s">
        <v>39</v>
      </c>
      <c r="C25" s="140"/>
      <c r="D25" s="34">
        <f>SUM(D10:D24)</f>
        <v>8797329097</v>
      </c>
      <c r="E25" s="35"/>
      <c r="F25" s="36"/>
      <c r="G25" s="35"/>
      <c r="H25" s="34">
        <f>SUM(H10:H24)</f>
        <v>112890041422</v>
      </c>
      <c r="I25" s="35"/>
      <c r="J25" s="36"/>
    </row>
    <row r="26" spans="2:10" ht="81.75" customHeight="1" thickTop="1" x14ac:dyDescent="0.55000000000000004"/>
    <row r="27" spans="2:10" ht="30" x14ac:dyDescent="0.75">
      <c r="D27" s="20">
        <v>7</v>
      </c>
    </row>
  </sheetData>
  <sortState ref="B10:H24">
    <sortCondition descending="1" ref="H10:H24"/>
  </sortState>
  <mergeCells count="13">
    <mergeCell ref="B2:J2"/>
    <mergeCell ref="B3:J3"/>
    <mergeCell ref="B4:J4"/>
    <mergeCell ref="B25:C2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F10" sqref="F10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15" t="s">
        <v>46</v>
      </c>
      <c r="C2" s="115"/>
      <c r="D2" s="115"/>
      <c r="E2" s="115"/>
      <c r="F2" s="115"/>
      <c r="G2" s="115"/>
    </row>
    <row r="3" spans="2:27" ht="30" x14ac:dyDescent="0.55000000000000004">
      <c r="B3" s="115" t="s">
        <v>24</v>
      </c>
      <c r="C3" s="115"/>
      <c r="D3" s="115"/>
      <c r="E3" s="115"/>
      <c r="F3" s="115"/>
      <c r="G3" s="115"/>
    </row>
    <row r="4" spans="2:27" ht="30" x14ac:dyDescent="0.55000000000000004">
      <c r="B4" s="115" t="s">
        <v>70</v>
      </c>
      <c r="C4" s="115"/>
      <c r="D4" s="115"/>
      <c r="E4" s="115"/>
      <c r="F4" s="115"/>
      <c r="G4" s="115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43" t="s">
        <v>26</v>
      </c>
      <c r="E7" s="9"/>
      <c r="F7" s="61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43" t="s">
        <v>60</v>
      </c>
      <c r="C8" s="55"/>
      <c r="D8" s="144"/>
      <c r="E8" s="55"/>
      <c r="F8" s="57" t="s">
        <v>71</v>
      </c>
      <c r="G8" s="13"/>
    </row>
    <row r="9" spans="2:27" s="4" customFormat="1" ht="30" x14ac:dyDescent="0.55000000000000004">
      <c r="B9" s="144" t="s">
        <v>60</v>
      </c>
      <c r="C9" s="55"/>
      <c r="D9" s="57" t="s">
        <v>21</v>
      </c>
      <c r="E9" s="58"/>
      <c r="F9" s="57" t="s">
        <v>21</v>
      </c>
      <c r="G9" s="5"/>
    </row>
    <row r="10" spans="2:27" s="4" customFormat="1" x14ac:dyDescent="0.55000000000000004">
      <c r="B10" s="4" t="s">
        <v>61</v>
      </c>
      <c r="D10" s="56"/>
      <c r="E10" s="56"/>
      <c r="F10" s="56">
        <v>25625349</v>
      </c>
      <c r="G10" s="5"/>
    </row>
    <row r="11" spans="2:27" s="4" customFormat="1" ht="12" customHeight="1" x14ac:dyDescent="0.55000000000000004">
      <c r="D11" s="56"/>
      <c r="E11" s="56"/>
      <c r="F11" s="56"/>
      <c r="G11" s="5"/>
    </row>
    <row r="12" spans="2:27" ht="24.75" thickBot="1" x14ac:dyDescent="0.65">
      <c r="B12" s="12" t="s">
        <v>39</v>
      </c>
      <c r="D12" s="59">
        <f>SUM(D10:D11)</f>
        <v>0</v>
      </c>
      <c r="E12" s="59"/>
      <c r="F12" s="59">
        <f>SUM(F10:F11)</f>
        <v>25625349</v>
      </c>
      <c r="G12" s="21"/>
    </row>
    <row r="13" spans="2:27" ht="21.75" thickTop="1" x14ac:dyDescent="0.55000000000000004">
      <c r="D13" s="3"/>
    </row>
    <row r="17" spans="1:6" ht="27" customHeight="1" x14ac:dyDescent="0.75">
      <c r="A17" s="136">
        <v>8</v>
      </c>
      <c r="B17" s="136"/>
      <c r="C17" s="136"/>
      <c r="D17" s="136"/>
      <c r="E17" s="136"/>
      <c r="F17" s="136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2025-12-24T12:25:58Z</dcterms:modified>
</cp:coreProperties>
</file>