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بهمن\سپهر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5" l="1"/>
  <c r="J12" i="6" l="1"/>
  <c r="J13" i="6"/>
  <c r="J14" i="6"/>
  <c r="J15" i="6"/>
  <c r="J16" i="6"/>
  <c r="J11" i="6"/>
  <c r="D15" i="7"/>
  <c r="F15" i="7"/>
  <c r="J15" i="7"/>
  <c r="L15" i="7"/>
  <c r="N12" i="7"/>
  <c r="H12" i="7"/>
  <c r="N11" i="7"/>
  <c r="H11" i="7"/>
  <c r="N10" i="7"/>
  <c r="H10" i="7"/>
  <c r="D18" i="6"/>
  <c r="F18" i="6"/>
  <c r="H18" i="6"/>
  <c r="M18" i="1"/>
  <c r="I13" i="16" s="1"/>
  <c r="W15" i="1"/>
  <c r="Y15" i="1" s="1"/>
  <c r="G15" i="16"/>
  <c r="N15" i="7" l="1"/>
  <c r="H15" i="7"/>
  <c r="J18" i="6"/>
  <c r="M15" i="16"/>
  <c r="Q18" i="1"/>
  <c r="G18" i="1"/>
  <c r="M13" i="16"/>
  <c r="O13" i="16" s="1"/>
  <c r="W12" i="1"/>
  <c r="Y12" i="1" s="1"/>
  <c r="K14" i="16" l="1"/>
  <c r="I14" i="16"/>
  <c r="I15" i="16"/>
  <c r="O15" i="16" s="1"/>
  <c r="D15" i="13" l="1"/>
  <c r="D9" i="15" s="1"/>
  <c r="I18" i="1" l="1"/>
  <c r="E14" i="16"/>
  <c r="M14" i="16" s="1"/>
  <c r="W11" i="1"/>
  <c r="Y11" i="1" s="1"/>
  <c r="Y18" i="1" s="1"/>
  <c r="H15" i="13"/>
  <c r="J9" i="15" s="1"/>
  <c r="O14" i="16" l="1"/>
  <c r="G14" i="16"/>
  <c r="W18" i="1"/>
  <c r="F12" i="18"/>
  <c r="D12" i="18"/>
  <c r="L15" i="5"/>
  <c r="N15" i="5"/>
  <c r="P15" i="5"/>
  <c r="R15" i="5"/>
  <c r="T15" i="5"/>
  <c r="V15" i="5"/>
  <c r="X15" i="5"/>
  <c r="Z15" i="5"/>
  <c r="AB15" i="5"/>
  <c r="AD15" i="5"/>
  <c r="J10" i="15" l="1"/>
  <c r="D14" i="15"/>
  <c r="E16" i="16"/>
  <c r="J14" i="15"/>
  <c r="O16" i="16" l="1"/>
  <c r="F10" i="15"/>
  <c r="F11" i="15"/>
  <c r="F12" i="15"/>
  <c r="F9" i="15"/>
  <c r="G16" i="16"/>
  <c r="M16" i="16"/>
  <c r="K16" i="16"/>
  <c r="I16" i="16"/>
  <c r="L14" i="6" l="1"/>
  <c r="L15" i="6"/>
  <c r="L13" i="6"/>
  <c r="L12" i="6"/>
  <c r="L16" i="6"/>
  <c r="Q13" i="16"/>
  <c r="AA13" i="1"/>
  <c r="AA12" i="1"/>
  <c r="Q15" i="16"/>
  <c r="Q14" i="16"/>
  <c r="AA11" i="1"/>
  <c r="H10" i="15"/>
  <c r="H9" i="15"/>
  <c r="L11" i="6"/>
  <c r="AA15" i="1"/>
  <c r="AA14" i="1"/>
  <c r="AA16" i="1"/>
  <c r="H12" i="15"/>
  <c r="H11" i="15"/>
  <c r="AF15" i="5"/>
  <c r="F14" i="15"/>
  <c r="Q16" i="16"/>
  <c r="AA18" i="1" l="1"/>
  <c r="L18" i="6"/>
  <c r="H14" i="15"/>
</calcChain>
</file>

<file path=xl/sharedStrings.xml><?xml version="1.0" encoding="utf-8"?>
<sst xmlns="http://schemas.openxmlformats.org/spreadsheetml/2006/main" count="267" uniqueCount="87">
  <si>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</si>
  <si>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</si>
  <si>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</si>
  <si>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</si>
  <si>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</si>
  <si>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</si>
  <si>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</si>
  <si>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</si>
  <si>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</si>
  <si>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</si>
  <si>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</si>
  <si>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</si>
  <si>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</si>
  <si>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</si>
  <si>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</si>
  <si>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</si>
  <si>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</si>
  <si>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</si>
  <si>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</si>
  <si>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</si>
  <si>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</si>
  <si>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</si>
  <si>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</si>
  <si>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</si>
  <si>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</si>
  <si>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</si>
  <si>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</si>
  <si>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</si>
  <si>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</si>
  <si>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</si>
  <si>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</si>
  <si>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</si>
  <si>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</si>
  <si>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</si>
  <si>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</si>
  <si>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</si>
  <si>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</si>
  <si>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</si>
  <si>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</si>
  <si>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</si>
  <si>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</si>
  <si>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</si>
  <si>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</si>
  <si>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</si>
  <si>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</si>
  <si>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</si>
  <si>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</si>
  <si>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</si>
  <si>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</si>
  <si>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</si>
  <si>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</si>
  <si>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</si>
  <si>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</si>
  <si>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</si>
  <si>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</si>
  <si>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</si>
  <si>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</si>
  <si>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</si>
  <si>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</si>
  <si>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</si>
  <si>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</si>
  <si>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</si>
  <si>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</si>
  <si>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</si>
  <si>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</si>
  <si>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>تامین مالی جمعی</t>
  </si>
  <si>
    <t>2.1. سود  سپرده های بانکی</t>
  </si>
  <si>
    <t xml:space="preserve"> 1404/10/30</t>
  </si>
  <si>
    <t>سپرده موسسه اعتباری ملل نارمک</t>
  </si>
  <si>
    <t>سپرده بانک گردشگری اقدسیه</t>
  </si>
  <si>
    <t>سپرده بانک پاسارگاد ملاصدرا</t>
  </si>
  <si>
    <t>سپرده بانک خاورمیانه نیایش</t>
  </si>
  <si>
    <t>سپرده بانک ایران زمین انقلاب</t>
  </si>
  <si>
    <t>سپرده بانک ملت ملاصدرا</t>
  </si>
  <si>
    <t xml:space="preserve"> موسسه اعتباری ملل نارمک</t>
  </si>
  <si>
    <t xml:space="preserve"> بانک گردشگری اقدسیه</t>
  </si>
  <si>
    <t>بانک پاسارگاد ملاصدرا</t>
  </si>
  <si>
    <t>بانک خاورمیانه نیایش</t>
  </si>
  <si>
    <t xml:space="preserve"> بانک ایران زمین انقلاب</t>
  </si>
  <si>
    <t>موسسه اعتباری ملل نارمک</t>
  </si>
  <si>
    <t xml:space="preserve"> بانک پاسارگاد ملاصدرا</t>
  </si>
  <si>
    <t xml:space="preserve"> بانک خاورمیانه نیایش</t>
  </si>
  <si>
    <t>برای ماه منتهی به 1404/11/30</t>
  </si>
  <si>
    <t xml:space="preserve"> 1404/11/30</t>
  </si>
  <si>
    <t>برای ماه منتهی به  1404/11/30</t>
  </si>
  <si>
    <t xml:space="preserve"> 1404/11/01</t>
  </si>
  <si>
    <t>1404/11/30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</si>
</sst>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2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19" fillId="0" borderId="5" xfId="0" applyFont="1" applyBorder="1" applyAlignment="1">
      <alignment vertical="top"/>
    </xf>
    <xf numFmtId="0" fontId="0" fillId="0" borderId="0" xfId="0" applyAlignment="1">
      <alignment horizontal="left"/>
    </xf>
    <xf numFmtId="3" fontId="19" fillId="0" borderId="5" xfId="0" applyNumberFormat="1" applyFont="1" applyBorder="1" applyAlignment="1">
      <alignment horizontal="right" vertical="top"/>
    </xf>
    <xf numFmtId="0" fontId="19" fillId="0" borderId="0" xfId="0" applyFont="1" applyAlignment="1">
      <alignment vertical="top"/>
    </xf>
    <xf numFmtId="3" fontId="19" fillId="0" borderId="0" xfId="0" applyNumberFormat="1" applyFont="1" applyAlignment="1">
      <alignment horizontal="right" vertical="top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3" fontId="19" fillId="0" borderId="0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209550</xdr:colOff>
      <xdr:row>61</xdr:row>
      <xdr:rowOff>9524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391F19-E4BF-5A02-7DBB-7926CAF4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171050" y="0"/>
          <a:ext cx="8134350" cy="11630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rightToLeft="1" tabSelected="1" view="pageBreakPreview" topLeftCell="A10" zoomScaleNormal="100" zoomScaleSheetLayoutView="100" workbookViewId="0">
      <selection activeCell="D21" sqref="D21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0"/>
  <sheetViews>
    <sheetView rightToLeft="1" view="pageBreakPreview" zoomScale="85" zoomScaleNormal="85" zoomScaleSheetLayoutView="85" workbookViewId="0">
      <selection activeCell="Q13" sqref="Q13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6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3:17" ht="30" x14ac:dyDescent="0.55000000000000004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3:17" ht="30" x14ac:dyDescent="0.55000000000000004">
      <c r="C4" s="115" t="s">
        <v>82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9" t="s">
        <v>40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9" spans="3:17" s="5" customFormat="1" ht="34.5" customHeight="1" x14ac:dyDescent="0.25">
      <c r="C9" s="116" t="s">
        <v>42</v>
      </c>
      <c r="D9" s="116" t="s">
        <v>85</v>
      </c>
      <c r="E9" s="116" t="s">
        <v>2</v>
      </c>
      <c r="F9" s="116" t="s">
        <v>2</v>
      </c>
      <c r="G9" s="116" t="s">
        <v>2</v>
      </c>
      <c r="I9" s="116" t="s">
        <v>3</v>
      </c>
      <c r="J9" s="116" t="s">
        <v>3</v>
      </c>
      <c r="K9" s="116" t="s">
        <v>3</v>
      </c>
      <c r="M9" s="116" t="s">
        <v>83</v>
      </c>
      <c r="N9" s="116" t="s">
        <v>4</v>
      </c>
      <c r="O9" s="116" t="s">
        <v>4</v>
      </c>
      <c r="P9" s="116" t="s">
        <v>4</v>
      </c>
      <c r="Q9" s="116" t="s">
        <v>4</v>
      </c>
    </row>
    <row r="10" spans="3:17" s="15" customFormat="1" ht="24" x14ac:dyDescent="0.25">
      <c r="C10" s="116"/>
      <c r="D10" s="42"/>
      <c r="E10" s="117" t="s">
        <v>6</v>
      </c>
      <c r="F10" s="42"/>
      <c r="G10" s="117" t="s">
        <v>7</v>
      </c>
      <c r="I10" s="117" t="s">
        <v>43</v>
      </c>
      <c r="J10" s="42"/>
      <c r="K10" s="117" t="s">
        <v>44</v>
      </c>
      <c r="M10" s="117" t="s">
        <v>6</v>
      </c>
      <c r="N10" s="42"/>
      <c r="O10" s="117" t="s">
        <v>7</v>
      </c>
      <c r="Q10" s="117" t="s">
        <v>11</v>
      </c>
    </row>
    <row r="11" spans="3:17" s="15" customFormat="1" ht="24" x14ac:dyDescent="0.25">
      <c r="C11" s="116"/>
      <c r="D11" s="43"/>
      <c r="E11" s="118" t="s">
        <v>6</v>
      </c>
      <c r="F11" s="43"/>
      <c r="G11" s="118" t="s">
        <v>7</v>
      </c>
      <c r="I11" s="118"/>
      <c r="J11" s="43"/>
      <c r="K11" s="118"/>
      <c r="M11" s="118" t="s">
        <v>6</v>
      </c>
      <c r="N11" s="43"/>
      <c r="O11" s="118" t="s">
        <v>7</v>
      </c>
      <c r="Q11" s="118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96">
        <v>450000000000</v>
      </c>
      <c r="F13" s="97"/>
      <c r="G13" s="96">
        <v>450000000000</v>
      </c>
      <c r="H13" s="97"/>
      <c r="I13" s="96">
        <f>'سهام پروژه'!M18</f>
        <v>0</v>
      </c>
      <c r="J13" s="97"/>
      <c r="K13" s="96">
        <v>0</v>
      </c>
      <c r="L13" s="97"/>
      <c r="M13" s="96">
        <f>E13+I13</f>
        <v>450000000000</v>
      </c>
      <c r="N13" s="97"/>
      <c r="O13" s="96">
        <f>M13</f>
        <v>450000000000</v>
      </c>
      <c r="P13" s="97"/>
      <c r="Q13" s="98">
        <f>O13/$O$16</f>
        <v>0.52594238710380836</v>
      </c>
    </row>
    <row r="14" spans="3:17" x14ac:dyDescent="0.55000000000000004">
      <c r="C14" s="2" t="s">
        <v>45</v>
      </c>
      <c r="E14" s="96">
        <f>سپرده!D18</f>
        <v>377369358832</v>
      </c>
      <c r="F14" s="97"/>
      <c r="G14" s="96">
        <f>E14</f>
        <v>377369358832</v>
      </c>
      <c r="H14" s="97"/>
      <c r="I14" s="96">
        <f>سپرده!F18</f>
        <v>8637743979</v>
      </c>
      <c r="J14" s="97"/>
      <c r="K14" s="96">
        <f>سپرده!H18</f>
        <v>400080000</v>
      </c>
      <c r="L14" s="97"/>
      <c r="M14" s="96">
        <f>E14+I14-K14</f>
        <v>385607022811</v>
      </c>
      <c r="N14" s="97"/>
      <c r="O14" s="96">
        <f>M14</f>
        <v>385607022811</v>
      </c>
      <c r="P14" s="97"/>
      <c r="Q14" s="98">
        <f>O14/$O$16</f>
        <v>0.45068239569157786</v>
      </c>
    </row>
    <row r="15" spans="3:17" x14ac:dyDescent="0.55000000000000004">
      <c r="C15" s="2" t="s">
        <v>65</v>
      </c>
      <c r="E15" s="96">
        <v>40000000000</v>
      </c>
      <c r="F15" s="97"/>
      <c r="G15" s="96">
        <f>E15</f>
        <v>40000000000</v>
      </c>
      <c r="H15" s="97"/>
      <c r="I15" s="96">
        <f>'سهام پروژه'!M15</f>
        <v>0</v>
      </c>
      <c r="J15" s="97"/>
      <c r="K15" s="96">
        <v>20000000000</v>
      </c>
      <c r="L15" s="97"/>
      <c r="M15" s="96">
        <f>E15-K15</f>
        <v>20000000000</v>
      </c>
      <c r="N15" s="97"/>
      <c r="O15" s="96">
        <f>M15</f>
        <v>20000000000</v>
      </c>
      <c r="P15" s="97"/>
      <c r="Q15" s="98">
        <f>O15/$O$16</f>
        <v>2.3375217204613708E-2</v>
      </c>
    </row>
    <row r="16" spans="3:17" ht="21.75" thickBot="1" x14ac:dyDescent="0.6">
      <c r="C16" s="2" t="s">
        <v>39</v>
      </c>
      <c r="D16" s="3"/>
      <c r="E16" s="95">
        <f>SUM(E12:E15)</f>
        <v>867369358832</v>
      </c>
      <c r="F16" s="96"/>
      <c r="G16" s="95">
        <f>SUM(G12:G15)</f>
        <v>867369358832</v>
      </c>
      <c r="H16" s="96"/>
      <c r="I16" s="95">
        <f>SUM(I12:I15)</f>
        <v>8637743979</v>
      </c>
      <c r="J16" s="96"/>
      <c r="K16" s="95">
        <f>SUM(K12:K15)</f>
        <v>20400080000</v>
      </c>
      <c r="L16" s="96"/>
      <c r="M16" s="95">
        <f>SUM(M12:M15)</f>
        <v>855607022811</v>
      </c>
      <c r="N16" s="96"/>
      <c r="O16" s="95">
        <f>SUM(O12:O15)</f>
        <v>855607022811</v>
      </c>
      <c r="P16" s="96"/>
      <c r="Q16" s="99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3:17" ht="30" x14ac:dyDescent="0.75">
      <c r="I20" s="17">
        <v>1</v>
      </c>
    </row>
  </sheetData>
  <sortState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0"/>
  <sheetViews>
    <sheetView rightToLeft="1" view="pageBreakPreview" topLeftCell="A2" zoomScale="70" zoomScaleNormal="50" zoomScaleSheetLayoutView="70" workbookViewId="0">
      <selection activeCell="I12" sqref="I12"/>
    </sheetView>
  </sheetViews>
  <sheetFormatPr defaultColWidth="9.140625" defaultRowHeight="33" x14ac:dyDescent="0.8"/>
  <cols>
    <col min="1" max="1" width="2.5703125" style="19" customWidth="1"/>
    <col min="2" max="2" width="1.28515625" style="19" customWidth="1"/>
    <col min="3" max="3" width="53.140625" style="19" bestFit="1" customWidth="1"/>
    <col min="4" max="4" width="1" style="19" customWidth="1"/>
    <col min="5" max="5" width="8.85546875" style="19" bestFit="1" customWidth="1"/>
    <col min="6" max="6" width="3.5703125" style="19" bestFit="1" customWidth="1"/>
    <col min="7" max="7" width="27" style="19" bestFit="1" customWidth="1"/>
    <col min="8" max="8" width="3.5703125" style="19" bestFit="1" customWidth="1"/>
    <col min="9" max="9" width="29" style="19" bestFit="1" customWidth="1"/>
    <col min="10" max="10" width="3.5703125" style="19" bestFit="1" customWidth="1"/>
    <col min="11" max="11" width="13" style="19" customWidth="1"/>
    <col min="12" max="12" width="3.5703125" style="19" bestFit="1" customWidth="1"/>
    <col min="13" max="13" width="25" style="19" bestFit="1" customWidth="1"/>
    <col min="14" max="14" width="3.5703125" style="19" bestFit="1" customWidth="1"/>
    <col min="15" max="15" width="8.85546875" style="19" bestFit="1" customWidth="1"/>
    <col min="16" max="16" width="3.42578125" style="19" bestFit="1" customWidth="1"/>
    <col min="17" max="17" width="25" style="19" bestFit="1" customWidth="1"/>
    <col min="18" max="18" width="3.5703125" style="19" bestFit="1" customWidth="1"/>
    <col min="19" max="19" width="8.85546875" style="19" bestFit="1" customWidth="1"/>
    <col min="20" max="20" width="3.5703125" style="19" bestFit="1" customWidth="1"/>
    <col min="21" max="21" width="16.42578125" style="19" bestFit="1" customWidth="1"/>
    <col min="22" max="22" width="3.5703125" style="19" bestFit="1" customWidth="1"/>
    <col min="23" max="23" width="27" style="19" bestFit="1" customWidth="1"/>
    <col min="24" max="24" width="3.5703125" style="19" bestFit="1" customWidth="1"/>
    <col min="25" max="25" width="29" style="19" bestFit="1" customWidth="1"/>
    <col min="26" max="26" width="3.5703125" style="19" bestFit="1" customWidth="1"/>
    <col min="27" max="27" width="47.28515625" style="30" bestFit="1" customWidth="1"/>
    <col min="28" max="28" width="1" style="19" customWidth="1"/>
    <col min="29" max="29" width="9.140625" style="19" customWidth="1"/>
    <col min="30" max="16384" width="9.140625" style="19"/>
  </cols>
  <sheetData>
    <row r="2" spans="3:27" ht="46.5" x14ac:dyDescent="0.8">
      <c r="C2" s="121" t="s">
        <v>46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3:27" ht="46.5" x14ac:dyDescent="0.8">
      <c r="C3" s="121" t="s">
        <v>0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3:27" ht="46.5" x14ac:dyDescent="0.8">
      <c r="C4" s="121" t="s">
        <v>84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</row>
    <row r="5" spans="3:27" ht="147" customHeight="1" x14ac:dyDescent="0.8"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3:27" ht="39" x14ac:dyDescent="0.8">
      <c r="C6" s="120" t="s">
        <v>49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</row>
    <row r="8" spans="3:27" s="23" customFormat="1" ht="34.5" customHeight="1" x14ac:dyDescent="0.25">
      <c r="C8" s="128" t="s">
        <v>1</v>
      </c>
      <c r="E8" s="127" t="s">
        <v>85</v>
      </c>
      <c r="F8" s="127" t="s">
        <v>2</v>
      </c>
      <c r="G8" s="127" t="s">
        <v>2</v>
      </c>
      <c r="H8" s="127" t="s">
        <v>2</v>
      </c>
      <c r="I8" s="127" t="s">
        <v>2</v>
      </c>
      <c r="J8" s="122"/>
      <c r="K8" s="127" t="s">
        <v>3</v>
      </c>
      <c r="L8" s="127" t="s">
        <v>3</v>
      </c>
      <c r="M8" s="127" t="s">
        <v>3</v>
      </c>
      <c r="N8" s="127" t="s">
        <v>3</v>
      </c>
      <c r="O8" s="127" t="s">
        <v>3</v>
      </c>
      <c r="P8" s="127" t="s">
        <v>3</v>
      </c>
      <c r="Q8" s="127" t="s">
        <v>3</v>
      </c>
      <c r="R8" s="122"/>
      <c r="S8" s="127" t="s">
        <v>83</v>
      </c>
      <c r="T8" s="127" t="s">
        <v>4</v>
      </c>
      <c r="U8" s="127" t="s">
        <v>4</v>
      </c>
      <c r="V8" s="127" t="s">
        <v>4</v>
      </c>
      <c r="W8" s="127" t="s">
        <v>4</v>
      </c>
      <c r="X8" s="127" t="s">
        <v>4</v>
      </c>
      <c r="Y8" s="127" t="s">
        <v>4</v>
      </c>
      <c r="Z8" s="127" t="s">
        <v>4</v>
      </c>
      <c r="AA8" s="127" t="s">
        <v>4</v>
      </c>
    </row>
    <row r="9" spans="3:27" s="23" customFormat="1" ht="44.25" customHeight="1" x14ac:dyDescent="0.25">
      <c r="C9" s="128" t="s">
        <v>1</v>
      </c>
      <c r="D9" s="122"/>
      <c r="E9" s="125" t="s">
        <v>5</v>
      </c>
      <c r="F9" s="123"/>
      <c r="G9" s="125" t="s">
        <v>6</v>
      </c>
      <c r="H9" s="24"/>
      <c r="I9" s="125" t="s">
        <v>7</v>
      </c>
      <c r="J9" s="122"/>
      <c r="K9" s="125" t="s">
        <v>8</v>
      </c>
      <c r="L9" s="125" t="s">
        <v>8</v>
      </c>
      <c r="M9" s="125" t="s">
        <v>8</v>
      </c>
      <c r="N9" s="24"/>
      <c r="O9" s="125" t="s">
        <v>9</v>
      </c>
      <c r="P9" s="125" t="s">
        <v>9</v>
      </c>
      <c r="Q9" s="125" t="s">
        <v>9</v>
      </c>
      <c r="R9" s="122"/>
      <c r="S9" s="125" t="s">
        <v>5</v>
      </c>
      <c r="T9" s="123"/>
      <c r="U9" s="125" t="s">
        <v>10</v>
      </c>
      <c r="V9" s="123"/>
      <c r="W9" s="125" t="s">
        <v>6</v>
      </c>
      <c r="X9" s="123"/>
      <c r="Y9" s="125" t="s">
        <v>7</v>
      </c>
      <c r="Z9" s="122"/>
      <c r="AA9" s="125" t="s">
        <v>11</v>
      </c>
    </row>
    <row r="10" spans="3:27" s="23" customFormat="1" ht="54" customHeight="1" x14ac:dyDescent="0.25">
      <c r="C10" s="128" t="s">
        <v>1</v>
      </c>
      <c r="D10" s="122"/>
      <c r="E10" s="126" t="s">
        <v>5</v>
      </c>
      <c r="F10" s="124"/>
      <c r="G10" s="126" t="s">
        <v>6</v>
      </c>
      <c r="H10" s="25"/>
      <c r="I10" s="126" t="s">
        <v>7</v>
      </c>
      <c r="J10" s="122"/>
      <c r="K10" s="126" t="s">
        <v>5</v>
      </c>
      <c r="L10" s="25"/>
      <c r="M10" s="126" t="s">
        <v>6</v>
      </c>
      <c r="N10" s="25"/>
      <c r="O10" s="126" t="s">
        <v>5</v>
      </c>
      <c r="P10" s="25"/>
      <c r="Q10" s="126" t="s">
        <v>12</v>
      </c>
      <c r="R10" s="122"/>
      <c r="S10" s="126" t="s">
        <v>5</v>
      </c>
      <c r="T10" s="124"/>
      <c r="U10" s="126" t="s">
        <v>10</v>
      </c>
      <c r="V10" s="124"/>
      <c r="W10" s="126" t="s">
        <v>6</v>
      </c>
      <c r="X10" s="124"/>
      <c r="Y10" s="126" t="s">
        <v>7</v>
      </c>
      <c r="Z10" s="122"/>
      <c r="AA10" s="126" t="s">
        <v>11</v>
      </c>
    </row>
    <row r="11" spans="3:27" x14ac:dyDescent="0.8">
      <c r="C11" s="26" t="s">
        <v>52</v>
      </c>
      <c r="E11" s="27"/>
      <c r="G11" s="27">
        <v>150000000000</v>
      </c>
      <c r="I11" s="27">
        <v>150000000000</v>
      </c>
      <c r="K11" s="27"/>
      <c r="M11" s="27"/>
      <c r="O11" s="27"/>
      <c r="Q11" s="27"/>
      <c r="S11" s="27"/>
      <c r="U11" s="27"/>
      <c r="W11" s="27">
        <f>M11+G11</f>
        <v>150000000000</v>
      </c>
      <c r="Y11" s="27">
        <f>W11</f>
        <v>150000000000</v>
      </c>
      <c r="AA11" s="28">
        <f>Y11/'سرمایه گذاری ها'!$O$16</f>
        <v>0.17531412903460281</v>
      </c>
    </row>
    <row r="12" spans="3:27" x14ac:dyDescent="0.8">
      <c r="C12" s="19" t="s">
        <v>63</v>
      </c>
      <c r="E12" s="27"/>
      <c r="G12" s="27">
        <v>250000000000</v>
      </c>
      <c r="I12" s="27">
        <v>250000000000</v>
      </c>
      <c r="K12" s="27"/>
      <c r="M12" s="27">
        <v>0</v>
      </c>
      <c r="O12" s="27"/>
      <c r="Q12" s="27"/>
      <c r="S12" s="27"/>
      <c r="U12" s="27"/>
      <c r="W12" s="27">
        <f>M12+G12</f>
        <v>250000000000</v>
      </c>
      <c r="Y12" s="27">
        <f>W12</f>
        <v>250000000000</v>
      </c>
      <c r="AA12" s="28">
        <f>Y12/'سرمایه گذاری ها'!$O$16</f>
        <v>0.29219021505767134</v>
      </c>
    </row>
    <row r="13" spans="3:27" x14ac:dyDescent="0.8">
      <c r="C13" s="19" t="s">
        <v>48</v>
      </c>
      <c r="E13" s="27"/>
      <c r="G13" s="27">
        <v>80000000000</v>
      </c>
      <c r="I13" s="27">
        <v>80000000000</v>
      </c>
      <c r="K13" s="27"/>
      <c r="M13" s="27"/>
      <c r="O13" s="27"/>
      <c r="Q13" s="27"/>
      <c r="S13" s="27"/>
      <c r="U13" s="27"/>
      <c r="W13" s="27">
        <v>80000000000</v>
      </c>
      <c r="Y13" s="27">
        <v>80000000000</v>
      </c>
      <c r="AA13" s="28">
        <f>Y13/'سرمایه گذاری ها'!$O$16</f>
        <v>9.3500868818454833E-2</v>
      </c>
    </row>
    <row r="14" spans="3:27" x14ac:dyDescent="0.8">
      <c r="C14" s="19" t="s">
        <v>58</v>
      </c>
      <c r="E14" s="27"/>
      <c r="G14" s="27">
        <v>20000000000</v>
      </c>
      <c r="I14" s="27">
        <v>20000000000</v>
      </c>
      <c r="K14" s="27"/>
      <c r="M14" s="27"/>
      <c r="O14" s="27"/>
      <c r="Q14" s="27"/>
      <c r="S14" s="27"/>
      <c r="U14" s="27"/>
      <c r="W14" s="27">
        <v>20000000000</v>
      </c>
      <c r="Y14" s="27">
        <v>20000000000</v>
      </c>
      <c r="AA14" s="28">
        <f>Y14/'سرمایه گذاری ها'!$O$16</f>
        <v>2.3375217204613708E-2</v>
      </c>
    </row>
    <row r="15" spans="3:27" x14ac:dyDescent="0.8">
      <c r="C15" s="19" t="s">
        <v>64</v>
      </c>
      <c r="G15" s="27">
        <v>20000000000</v>
      </c>
      <c r="I15" s="27">
        <v>20000000000</v>
      </c>
      <c r="M15" s="27"/>
      <c r="N15" s="27"/>
      <c r="O15" s="27"/>
      <c r="P15" s="27"/>
      <c r="Q15" s="27">
        <v>0</v>
      </c>
      <c r="W15" s="27">
        <f>I15-Q15</f>
        <v>20000000000</v>
      </c>
      <c r="X15" s="27"/>
      <c r="Y15" s="27">
        <f>W15</f>
        <v>20000000000</v>
      </c>
      <c r="AA15" s="28">
        <f>Y15/'سرمایه گذاری ها'!$O$16</f>
        <v>2.3375217204613708E-2</v>
      </c>
    </row>
    <row r="16" spans="3:27" hidden="1" x14ac:dyDescent="0.8">
      <c r="C16" s="19" t="s">
        <v>50</v>
      </c>
      <c r="E16" s="27"/>
      <c r="G16" s="27">
        <v>0</v>
      </c>
      <c r="I16" s="27">
        <v>0</v>
      </c>
      <c r="K16" s="27"/>
      <c r="M16" s="27"/>
      <c r="O16" s="27"/>
      <c r="Q16" s="27"/>
      <c r="S16" s="27"/>
      <c r="U16" s="27"/>
      <c r="W16" s="27">
        <v>0</v>
      </c>
      <c r="Y16" s="27">
        <v>0</v>
      </c>
      <c r="AA16" s="28">
        <f>Y16/'سرمایه گذاری ها'!$O$16</f>
        <v>0</v>
      </c>
    </row>
    <row r="17" spans="3:27" ht="18" customHeight="1" x14ac:dyDescent="0.8">
      <c r="E17" s="27"/>
      <c r="G17" s="27"/>
      <c r="I17" s="27"/>
      <c r="K17" s="27"/>
      <c r="M17" s="27"/>
      <c r="O17" s="27"/>
      <c r="Q17" s="27"/>
      <c r="S17" s="27"/>
      <c r="U17" s="27"/>
      <c r="W17" s="27"/>
      <c r="Y17" s="27"/>
      <c r="AA17" s="28"/>
    </row>
    <row r="18" spans="3:27" ht="33.75" thickBot="1" x14ac:dyDescent="0.85">
      <c r="C18" s="19" t="s">
        <v>39</v>
      </c>
      <c r="E18" s="29"/>
      <c r="F18" s="27"/>
      <c r="G18" s="29">
        <f>SUM(G11:G17)</f>
        <v>520000000000</v>
      </c>
      <c r="H18" s="29"/>
      <c r="I18" s="29">
        <f>SUM(I11:I17)</f>
        <v>520000000000</v>
      </c>
      <c r="J18" s="27"/>
      <c r="K18" s="29"/>
      <c r="L18" s="29"/>
      <c r="M18" s="29">
        <f>SUM(M11:M17)</f>
        <v>0</v>
      </c>
      <c r="N18" s="29"/>
      <c r="O18" s="29"/>
      <c r="P18" s="29"/>
      <c r="Q18" s="29">
        <f>SUM(Q15:Q17)</f>
        <v>0</v>
      </c>
      <c r="R18" s="27"/>
      <c r="S18" s="29"/>
      <c r="T18" s="29"/>
      <c r="U18" s="29"/>
      <c r="V18" s="29"/>
      <c r="W18" s="29">
        <f>SUM(W11:W16)</f>
        <v>520000000000</v>
      </c>
      <c r="X18" s="29"/>
      <c r="Y18" s="29">
        <f>SUM(Y11:Y17)</f>
        <v>520000000000</v>
      </c>
      <c r="Z18" s="27"/>
      <c r="AA18" s="31">
        <f>SUM(AA11:AA15)</f>
        <v>0.60775564731995635</v>
      </c>
    </row>
    <row r="19" spans="3:27" ht="63.75" customHeight="1" thickTop="1" x14ac:dyDescent="0.8"/>
    <row r="20" spans="3:27" ht="30.75" customHeight="1" x14ac:dyDescent="0.95">
      <c r="O20" s="36">
        <v>2</v>
      </c>
    </row>
  </sheetData>
  <sortState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27"/>
  <sheetViews>
    <sheetView rightToLeft="1" view="pageBreakPreview" zoomScale="70" zoomScaleNormal="70" zoomScaleSheetLayoutView="70" workbookViewId="0">
      <selection activeCell="D13" sqref="D13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30" t="s">
        <v>46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2:32" ht="39" x14ac:dyDescent="0.6">
      <c r="B3" s="130" t="s">
        <v>0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2:32" ht="39" x14ac:dyDescent="0.6">
      <c r="B4" s="130" t="s">
        <v>84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31" t="s">
        <v>53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</row>
    <row r="10" spans="2:32" s="11" customFormat="1" ht="33" customHeight="1" x14ac:dyDescent="0.95">
      <c r="B10" s="127" t="s">
        <v>16</v>
      </c>
      <c r="C10" s="127" t="s">
        <v>16</v>
      </c>
      <c r="D10" s="127" t="s">
        <v>16</v>
      </c>
      <c r="E10" s="127" t="s">
        <v>16</v>
      </c>
      <c r="F10" s="127" t="s">
        <v>16</v>
      </c>
      <c r="G10" s="127" t="s">
        <v>16</v>
      </c>
      <c r="H10" s="127" t="s">
        <v>16</v>
      </c>
      <c r="I10" s="127" t="s">
        <v>16</v>
      </c>
      <c r="J10" s="127" t="s">
        <v>16</v>
      </c>
      <c r="K10" s="47"/>
      <c r="L10" s="127" t="s">
        <v>67</v>
      </c>
      <c r="M10" s="127" t="s">
        <v>2</v>
      </c>
      <c r="N10" s="127" t="s">
        <v>2</v>
      </c>
      <c r="O10" s="127" t="s">
        <v>2</v>
      </c>
      <c r="P10" s="127" t="s">
        <v>2</v>
      </c>
      <c r="Q10" s="47"/>
      <c r="R10" s="127" t="s">
        <v>3</v>
      </c>
      <c r="S10" s="127" t="s">
        <v>3</v>
      </c>
      <c r="T10" s="127" t="s">
        <v>3</v>
      </c>
      <c r="U10" s="127" t="s">
        <v>3</v>
      </c>
      <c r="V10" s="127" t="s">
        <v>3</v>
      </c>
      <c r="W10" s="127" t="s">
        <v>3</v>
      </c>
      <c r="X10" s="127" t="s">
        <v>3</v>
      </c>
      <c r="Y10" s="47"/>
      <c r="Z10" s="127" t="s">
        <v>83</v>
      </c>
      <c r="AA10" s="127" t="s">
        <v>4</v>
      </c>
      <c r="AB10" s="127" t="s">
        <v>4</v>
      </c>
      <c r="AC10" s="127" t="s">
        <v>4</v>
      </c>
      <c r="AD10" s="127" t="s">
        <v>4</v>
      </c>
      <c r="AE10" s="127" t="s">
        <v>4</v>
      </c>
      <c r="AF10" s="127" t="s">
        <v>4</v>
      </c>
    </row>
    <row r="11" spans="2:32" s="11" customFormat="1" ht="29.25" customHeight="1" x14ac:dyDescent="0.95">
      <c r="B11" s="125" t="s">
        <v>17</v>
      </c>
      <c r="C11" s="48"/>
      <c r="D11" s="125" t="s">
        <v>41</v>
      </c>
      <c r="E11" s="48"/>
      <c r="F11" s="125" t="s">
        <v>15</v>
      </c>
      <c r="G11" s="48"/>
      <c r="H11" s="125" t="s">
        <v>18</v>
      </c>
      <c r="I11" s="48"/>
      <c r="J11" s="125" t="s">
        <v>13</v>
      </c>
      <c r="K11" s="47"/>
      <c r="L11" s="125" t="s">
        <v>5</v>
      </c>
      <c r="M11" s="48"/>
      <c r="N11" s="125" t="s">
        <v>6</v>
      </c>
      <c r="O11" s="48"/>
      <c r="P11" s="125" t="s">
        <v>7</v>
      </c>
      <c r="Q11" s="47"/>
      <c r="R11" s="125" t="s">
        <v>8</v>
      </c>
      <c r="S11" s="125" t="s">
        <v>8</v>
      </c>
      <c r="T11" s="125" t="s">
        <v>8</v>
      </c>
      <c r="U11" s="48"/>
      <c r="V11" s="125" t="s">
        <v>9</v>
      </c>
      <c r="W11" s="125" t="s">
        <v>9</v>
      </c>
      <c r="X11" s="125" t="s">
        <v>9</v>
      </c>
      <c r="Y11" s="47"/>
      <c r="Z11" s="125" t="s">
        <v>5</v>
      </c>
      <c r="AA11" s="48"/>
      <c r="AB11" s="125" t="s">
        <v>6</v>
      </c>
      <c r="AC11" s="48"/>
      <c r="AD11" s="125" t="s">
        <v>7</v>
      </c>
      <c r="AE11" s="48"/>
      <c r="AF11" s="125" t="s">
        <v>19</v>
      </c>
    </row>
    <row r="12" spans="2:32" s="11" customFormat="1" ht="49.5" customHeight="1" x14ac:dyDescent="0.95">
      <c r="B12" s="126" t="s">
        <v>17</v>
      </c>
      <c r="C12" s="49"/>
      <c r="D12" s="126" t="s">
        <v>14</v>
      </c>
      <c r="E12" s="49"/>
      <c r="F12" s="126" t="s">
        <v>15</v>
      </c>
      <c r="G12" s="49"/>
      <c r="H12" s="126" t="s">
        <v>18</v>
      </c>
      <c r="I12" s="49"/>
      <c r="J12" s="126" t="s">
        <v>13</v>
      </c>
      <c r="K12" s="47"/>
      <c r="L12" s="126" t="s">
        <v>5</v>
      </c>
      <c r="M12" s="49"/>
      <c r="N12" s="126" t="s">
        <v>6</v>
      </c>
      <c r="O12" s="49"/>
      <c r="P12" s="126" t="s">
        <v>7</v>
      </c>
      <c r="Q12" s="47"/>
      <c r="R12" s="126" t="s">
        <v>5</v>
      </c>
      <c r="S12" s="49"/>
      <c r="T12" s="126" t="s">
        <v>6</v>
      </c>
      <c r="U12" s="49"/>
      <c r="V12" s="126" t="s">
        <v>5</v>
      </c>
      <c r="W12" s="49"/>
      <c r="X12" s="126" t="s">
        <v>12</v>
      </c>
      <c r="Y12" s="47"/>
      <c r="Z12" s="126" t="s">
        <v>5</v>
      </c>
      <c r="AA12" s="49"/>
      <c r="AB12" s="126" t="s">
        <v>6</v>
      </c>
      <c r="AC12" s="49"/>
      <c r="AD12" s="126" t="s">
        <v>7</v>
      </c>
      <c r="AE12" s="49"/>
      <c r="AF12" s="126" t="s">
        <v>19</v>
      </c>
    </row>
    <row r="13" spans="2:32" s="41" customFormat="1" ht="64.5" customHeight="1" x14ac:dyDescent="0.25">
      <c r="B13" s="39"/>
      <c r="C13" s="44"/>
      <c r="D13" s="38"/>
      <c r="E13" s="38"/>
      <c r="F13" s="38"/>
      <c r="G13" s="38"/>
      <c r="H13" s="38"/>
      <c r="I13" s="38"/>
      <c r="J13" s="38"/>
      <c r="K13" s="38"/>
      <c r="L13" s="37"/>
      <c r="M13" s="38"/>
      <c r="N13" s="40"/>
      <c r="O13" s="40"/>
      <c r="P13" s="40"/>
      <c r="Q13" s="38"/>
      <c r="R13" s="40"/>
      <c r="S13" s="38"/>
      <c r="T13" s="40"/>
      <c r="U13" s="38"/>
      <c r="V13" s="38"/>
      <c r="W13" s="38"/>
      <c r="X13" s="40"/>
      <c r="Y13" s="38"/>
      <c r="Z13" s="40"/>
      <c r="AA13" s="40"/>
      <c r="AB13" s="40"/>
      <c r="AC13" s="40"/>
      <c r="AD13" s="40"/>
      <c r="AE13" s="50"/>
      <c r="AF13" s="51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19"/>
      <c r="AF14" s="52"/>
    </row>
    <row r="15" spans="2:32" ht="33.75" thickBot="1" x14ac:dyDescent="0.85">
      <c r="B15" s="129" t="s">
        <v>39</v>
      </c>
      <c r="C15" s="129"/>
      <c r="D15" s="129"/>
      <c r="E15" s="129"/>
      <c r="F15" s="129"/>
      <c r="G15" s="129"/>
      <c r="H15" s="129"/>
      <c r="I15" s="129"/>
      <c r="J15" s="129"/>
      <c r="K15" s="17"/>
      <c r="L15" s="46">
        <f>SUM(L13:L13)</f>
        <v>0</v>
      </c>
      <c r="M15" s="17"/>
      <c r="N15" s="46">
        <f>SUM(N13:N13)</f>
        <v>0</v>
      </c>
      <c r="O15" s="17"/>
      <c r="P15" s="46">
        <f>SUM(P13:P13)</f>
        <v>0</v>
      </c>
      <c r="Q15" s="17"/>
      <c r="R15" s="46">
        <f>SUM(R13:R13)</f>
        <v>0</v>
      </c>
      <c r="S15" s="17"/>
      <c r="T15" s="46">
        <f>SUM(T13:T13)</f>
        <v>0</v>
      </c>
      <c r="U15" s="17"/>
      <c r="V15" s="46">
        <f>SUM(V13:V13)</f>
        <v>0</v>
      </c>
      <c r="W15" s="17"/>
      <c r="X15" s="46">
        <f>SUM(X13:X13)</f>
        <v>0</v>
      </c>
      <c r="Y15" s="17"/>
      <c r="Z15" s="46">
        <f>SUM(Z13:Z13)</f>
        <v>0</v>
      </c>
      <c r="AA15" s="17"/>
      <c r="AB15" s="46">
        <f>SUM(AB13:AB13)</f>
        <v>0</v>
      </c>
      <c r="AC15" s="17"/>
      <c r="AD15" s="46">
        <f>SUM(AD13:AD13)</f>
        <v>0</v>
      </c>
      <c r="AE15" s="19"/>
      <c r="AF15" s="53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9"/>
  <sheetViews>
    <sheetView rightToLeft="1" view="pageBreakPreview" topLeftCell="A5" zoomScaleNormal="80" zoomScaleSheetLayoutView="100" workbookViewId="0">
      <selection activeCell="F13" sqref="F13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5" width="16.5703125" style="2" bestFit="1" customWidth="1"/>
    <col min="16" max="16384" width="9.140625" style="2"/>
  </cols>
  <sheetData>
    <row r="2" spans="2:20" ht="22.5" customHeight="1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20" ht="22.5" customHeight="1" x14ac:dyDescent="0.55000000000000004">
      <c r="B3" s="115" t="s">
        <v>0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</row>
    <row r="4" spans="2:20" ht="22.5" customHeight="1" x14ac:dyDescent="0.55000000000000004">
      <c r="B4" s="115" t="s">
        <v>84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9" t="s">
        <v>54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32" t="s">
        <v>20</v>
      </c>
      <c r="D8" s="116" t="s">
        <v>85</v>
      </c>
      <c r="F8" s="116" t="s">
        <v>3</v>
      </c>
      <c r="G8" s="116" t="s">
        <v>3</v>
      </c>
      <c r="H8" s="116" t="s">
        <v>3</v>
      </c>
      <c r="J8" s="116" t="s">
        <v>83</v>
      </c>
      <c r="K8" s="116" t="s">
        <v>4</v>
      </c>
      <c r="L8" s="116" t="s">
        <v>4</v>
      </c>
    </row>
    <row r="9" spans="2:20" s="4" customFormat="1" ht="22.5" customHeight="1" x14ac:dyDescent="0.55000000000000004">
      <c r="B9" s="133" t="s">
        <v>20</v>
      </c>
      <c r="D9" s="134" t="s">
        <v>21</v>
      </c>
      <c r="F9" s="134" t="s">
        <v>22</v>
      </c>
      <c r="G9" s="65"/>
      <c r="H9" s="134" t="s">
        <v>23</v>
      </c>
      <c r="J9" s="134" t="s">
        <v>21</v>
      </c>
      <c r="K9" s="65"/>
      <c r="L9" s="135" t="s">
        <v>19</v>
      </c>
    </row>
    <row r="10" spans="2:20" s="4" customFormat="1" ht="8.25" customHeight="1" x14ac:dyDescent="0.75">
      <c r="B10" s="64"/>
      <c r="D10" s="38"/>
      <c r="F10" s="109"/>
      <c r="H10" s="109"/>
      <c r="J10" s="38"/>
      <c r="L10" s="110"/>
    </row>
    <row r="11" spans="2:20" s="4" customFormat="1" ht="22.5" customHeight="1" x14ac:dyDescent="0.55000000000000004">
      <c r="B11" s="100" t="s">
        <v>68</v>
      </c>
      <c r="C11" s="101"/>
      <c r="D11" s="102">
        <v>184862585514</v>
      </c>
      <c r="E11" s="101"/>
      <c r="F11" s="104">
        <v>4579826313</v>
      </c>
      <c r="G11" s="101"/>
      <c r="H11" s="104">
        <v>0</v>
      </c>
      <c r="I11" s="101"/>
      <c r="J11" s="113">
        <f>D11+F11-H11</f>
        <v>189442411827</v>
      </c>
      <c r="K11" s="5"/>
      <c r="L11" s="84">
        <f>J11/'سرمایه گذاری ها'!$O$16</f>
        <v>0.22141287621110028</v>
      </c>
    </row>
    <row r="12" spans="2:20" s="4" customFormat="1" ht="22.5" customHeight="1" x14ac:dyDescent="0.55000000000000004">
      <c r="B12" s="103" t="s">
        <v>69</v>
      </c>
      <c r="C12" s="101"/>
      <c r="D12" s="104">
        <v>117591806782</v>
      </c>
      <c r="E12" s="101"/>
      <c r="F12" s="104">
        <v>2846267694</v>
      </c>
      <c r="G12" s="101"/>
      <c r="H12" s="104">
        <v>0</v>
      </c>
      <c r="I12" s="101"/>
      <c r="J12" s="113">
        <f t="shared" ref="J12:J16" si="0">D12+F12-H12</f>
        <v>120438074476</v>
      </c>
      <c r="K12" s="5"/>
      <c r="L12" s="84">
        <f>J12/'سرمایه گذاری ها'!$O$16</f>
        <v>0.1407633075290971</v>
      </c>
      <c r="O12" s="108"/>
    </row>
    <row r="13" spans="2:20" s="4" customFormat="1" ht="22.5" customHeight="1" x14ac:dyDescent="0.55000000000000004">
      <c r="B13" s="103" t="s">
        <v>70</v>
      </c>
      <c r="C13" s="101"/>
      <c r="D13" s="104">
        <v>45902319740</v>
      </c>
      <c r="E13" s="101"/>
      <c r="F13" s="104">
        <v>1094064326</v>
      </c>
      <c r="G13" s="101"/>
      <c r="H13" s="104">
        <v>40000</v>
      </c>
      <c r="I13" s="101"/>
      <c r="J13" s="113">
        <f t="shared" si="0"/>
        <v>46996344066</v>
      </c>
      <c r="K13" s="5"/>
      <c r="L13" s="84">
        <f>J13/'سرمایه گذاری ها'!$O$16</f>
        <v>5.4927487518275427E-2</v>
      </c>
      <c r="N13" s="108"/>
      <c r="O13" s="108"/>
    </row>
    <row r="14" spans="2:20" s="4" customFormat="1" ht="22.5" customHeight="1" x14ac:dyDescent="0.55000000000000004">
      <c r="B14" s="103" t="s">
        <v>71</v>
      </c>
      <c r="C14" s="101"/>
      <c r="D14" s="104">
        <v>29009936791</v>
      </c>
      <c r="E14" s="101"/>
      <c r="F14" s="104">
        <v>117574918</v>
      </c>
      <c r="G14" s="101"/>
      <c r="H14" s="104">
        <v>400040000</v>
      </c>
      <c r="I14" s="101"/>
      <c r="J14" s="113">
        <f t="shared" si="0"/>
        <v>28727471709</v>
      </c>
      <c r="K14" s="5"/>
      <c r="L14" s="84">
        <f>J14/'سرمایه گذاری ها'!$O$16</f>
        <v>3.3575544546863519E-2</v>
      </c>
    </row>
    <row r="15" spans="2:20" s="4" customFormat="1" ht="22.5" customHeight="1" x14ac:dyDescent="0.55000000000000004">
      <c r="B15" s="103" t="s">
        <v>72</v>
      </c>
      <c r="C15" s="101"/>
      <c r="D15" s="104">
        <v>2621205</v>
      </c>
      <c r="E15" s="101"/>
      <c r="F15" s="104">
        <v>10728</v>
      </c>
      <c r="G15" s="101"/>
      <c r="H15" s="104">
        <v>0</v>
      </c>
      <c r="I15" s="101"/>
      <c r="J15" s="113">
        <f t="shared" si="0"/>
        <v>2631933</v>
      </c>
      <c r="K15" s="5"/>
      <c r="L15" s="84">
        <f>J15/'سرمایه گذاری ها'!$O$16</f>
        <v>3.0761002771495285E-6</v>
      </c>
    </row>
    <row r="16" spans="2:20" s="4" customFormat="1" ht="22.5" customHeight="1" x14ac:dyDescent="0.55000000000000004">
      <c r="B16" s="111" t="s">
        <v>73</v>
      </c>
      <c r="C16" s="112"/>
      <c r="D16" s="113">
        <v>88800</v>
      </c>
      <c r="E16" s="112"/>
      <c r="F16" s="113">
        <v>0</v>
      </c>
      <c r="G16" s="112"/>
      <c r="H16" s="113">
        <v>0</v>
      </c>
      <c r="I16" s="112"/>
      <c r="J16" s="113">
        <f t="shared" si="0"/>
        <v>88800</v>
      </c>
      <c r="K16" s="5"/>
      <c r="L16" s="84">
        <f>J16/'سرمایه گذاری ها'!$O$16</f>
        <v>1.0378596438848486E-7</v>
      </c>
    </row>
    <row r="17" spans="2:12" s="4" customFormat="1" ht="10.5" customHeight="1" x14ac:dyDescent="0.55000000000000004">
      <c r="B17" s="66"/>
      <c r="C17" s="66"/>
      <c r="D17" s="67"/>
      <c r="E17" s="66"/>
      <c r="F17" s="67"/>
      <c r="G17" s="66"/>
      <c r="H17" s="67"/>
      <c r="I17" s="66"/>
      <c r="J17" s="67"/>
      <c r="K17" s="66"/>
      <c r="L17" s="68"/>
    </row>
    <row r="18" spans="2:12" ht="22.5" customHeight="1" thickBot="1" x14ac:dyDescent="0.6">
      <c r="B18" s="69" t="s">
        <v>39</v>
      </c>
      <c r="C18" s="69"/>
      <c r="D18" s="95">
        <f>SUM(D11:D17)</f>
        <v>377369358832</v>
      </c>
      <c r="E18" s="96"/>
      <c r="F18" s="95">
        <f>SUM(F11:F17)</f>
        <v>8637743979</v>
      </c>
      <c r="G18" s="96"/>
      <c r="H18" s="95">
        <f>SUM(H11:H17)</f>
        <v>400080000</v>
      </c>
      <c r="I18" s="96"/>
      <c r="J18" s="95">
        <f>SUM(J11:J17)</f>
        <v>385607022811</v>
      </c>
      <c r="K18" s="97"/>
      <c r="L18" s="94">
        <f>SUM(L11:L17)</f>
        <v>0.45068239569157786</v>
      </c>
    </row>
    <row r="19" spans="2:12" ht="22.5" customHeight="1" thickTop="1" x14ac:dyDescent="0.55000000000000004"/>
  </sheetData>
  <sortState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19"/>
  <sheetViews>
    <sheetView rightToLeft="1" view="pageBreakPreview" zoomScaleNormal="100" zoomScaleSheetLayoutView="100" workbookViewId="0">
      <selection activeCell="D13" sqref="D13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</row>
    <row r="3" spans="2:28" ht="30" x14ac:dyDescent="0.55000000000000004">
      <c r="B3" s="115" t="s">
        <v>24</v>
      </c>
      <c r="C3" s="115"/>
      <c r="D3" s="115"/>
      <c r="E3" s="115"/>
      <c r="F3" s="115"/>
      <c r="G3" s="115"/>
      <c r="H3" s="115"/>
      <c r="I3" s="115"/>
      <c r="J3" s="115"/>
    </row>
    <row r="4" spans="2:28" ht="30" x14ac:dyDescent="0.55000000000000004">
      <c r="B4" s="115" t="s">
        <v>84</v>
      </c>
      <c r="C4" s="115"/>
      <c r="D4" s="115"/>
      <c r="E4" s="115"/>
      <c r="F4" s="115"/>
      <c r="G4" s="115"/>
      <c r="H4" s="115"/>
      <c r="I4" s="115"/>
      <c r="J4" s="115"/>
    </row>
    <row r="5" spans="2:28" ht="64.5" customHeight="1" x14ac:dyDescent="0.55000000000000004"/>
    <row r="6" spans="2:28" ht="30" x14ac:dyDescent="0.55000000000000004">
      <c r="B6" s="119" t="s">
        <v>55</v>
      </c>
      <c r="C6" s="119"/>
      <c r="D6" s="11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8" t="s">
        <v>26</v>
      </c>
      <c r="E7" s="118"/>
      <c r="F7" s="118"/>
      <c r="G7" s="118"/>
      <c r="H7" s="118"/>
      <c r="I7" s="9"/>
      <c r="J7" s="83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8" t="s">
        <v>28</v>
      </c>
      <c r="C8" s="13"/>
      <c r="D8" s="118" t="s">
        <v>21</v>
      </c>
      <c r="E8" s="13"/>
      <c r="F8" s="118" t="s">
        <v>32</v>
      </c>
      <c r="G8" s="13"/>
      <c r="H8" s="118" t="s">
        <v>11</v>
      </c>
      <c r="J8" s="61" t="s">
        <v>21</v>
      </c>
    </row>
    <row r="9" spans="2:28" s="4" customFormat="1" x14ac:dyDescent="0.55000000000000004">
      <c r="B9" s="4" t="s">
        <v>38</v>
      </c>
      <c r="D9" s="70">
        <f>'درآمد سپرده بانکی'!D15</f>
        <v>8637743979</v>
      </c>
      <c r="F9" s="84">
        <f>D9/$D$14</f>
        <v>1</v>
      </c>
      <c r="G9" s="5"/>
      <c r="H9" s="84">
        <f>D9/'سرمایه گذاری ها'!$O$16</f>
        <v>1.0095457083348464E-2</v>
      </c>
      <c r="J9" s="70">
        <f>'درآمد سپرده بانکی'!H15</f>
        <v>17168396480</v>
      </c>
    </row>
    <row r="10" spans="2:28" s="4" customFormat="1" x14ac:dyDescent="0.55000000000000004">
      <c r="B10" s="4" t="s">
        <v>60</v>
      </c>
      <c r="D10" s="70">
        <f>'سایر درآمدها'!D10</f>
        <v>0</v>
      </c>
      <c r="F10" s="84">
        <f t="shared" ref="F10:F12" si="0">D10/$D$14</f>
        <v>0</v>
      </c>
      <c r="G10" s="5"/>
      <c r="H10" s="84">
        <f>D10/'سرمایه گذاری ها'!$O$16</f>
        <v>0</v>
      </c>
      <c r="J10" s="70">
        <f>'سایر درآمدها'!F12</f>
        <v>18165232</v>
      </c>
    </row>
    <row r="11" spans="2:28" s="4" customFormat="1" x14ac:dyDescent="0.55000000000000004">
      <c r="B11" s="4" t="s">
        <v>37</v>
      </c>
      <c r="D11" s="70">
        <v>0</v>
      </c>
      <c r="F11" s="84">
        <f t="shared" si="0"/>
        <v>0</v>
      </c>
      <c r="G11" s="5"/>
      <c r="H11" s="84">
        <f>D11/'سرمایه گذاری ها'!$O$16</f>
        <v>0</v>
      </c>
      <c r="J11" s="70">
        <v>0</v>
      </c>
    </row>
    <row r="12" spans="2:28" s="4" customFormat="1" x14ac:dyDescent="0.55000000000000004">
      <c r="B12" s="4" t="s">
        <v>47</v>
      </c>
      <c r="D12" s="70">
        <v>0</v>
      </c>
      <c r="F12" s="84">
        <f t="shared" si="0"/>
        <v>0</v>
      </c>
      <c r="G12" s="5"/>
      <c r="H12" s="84">
        <f>D12/'سرمایه گذاری ها'!$O$16</f>
        <v>0</v>
      </c>
      <c r="J12" s="70">
        <v>2200000000</v>
      </c>
    </row>
    <row r="13" spans="2:28" s="4" customFormat="1" ht="12" customHeight="1" x14ac:dyDescent="0.55000000000000004">
      <c r="D13" s="70"/>
      <c r="F13" s="84"/>
      <c r="G13" s="5"/>
      <c r="H13" s="84"/>
      <c r="J13" s="70"/>
    </row>
    <row r="14" spans="2:28" ht="24.75" thickBot="1" x14ac:dyDescent="0.65">
      <c r="B14" s="12" t="s">
        <v>39</v>
      </c>
      <c r="D14" s="85">
        <f>SUM(D9:D12)</f>
        <v>8637743979</v>
      </c>
      <c r="E14" s="86"/>
      <c r="F14" s="87">
        <f>SUM(F9:F12)</f>
        <v>1</v>
      </c>
      <c r="G14" s="88"/>
      <c r="H14" s="89">
        <f>SUM(H9:H12)</f>
        <v>1.0095457083348464E-2</v>
      </c>
      <c r="J14" s="85">
        <f>SUM(J9:J12)</f>
        <v>19386561712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0"/>
    </row>
    <row r="18" spans="2:10" x14ac:dyDescent="0.55000000000000004">
      <c r="H18" s="91"/>
    </row>
    <row r="19" spans="2:10" ht="27" customHeight="1" x14ac:dyDescent="0.75">
      <c r="B19" s="136">
        <v>5</v>
      </c>
      <c r="C19" s="136"/>
      <c r="D19" s="136"/>
      <c r="E19" s="136"/>
      <c r="F19" s="136"/>
      <c r="G19" s="136"/>
      <c r="H19" s="136"/>
      <c r="I19" s="136"/>
      <c r="J19" s="136"/>
    </row>
  </sheetData>
  <sortState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7"/>
  <sheetViews>
    <sheetView rightToLeft="1" view="pageBreakPreview" zoomScale="85" zoomScaleNormal="55" zoomScaleSheetLayoutView="85" workbookViewId="0">
      <selection activeCell="L14" sqref="L14"/>
    </sheetView>
  </sheetViews>
  <sheetFormatPr defaultColWidth="9.140625" defaultRowHeight="21.75" customHeight="1" x14ac:dyDescent="0.25"/>
  <cols>
    <col min="1" max="1" width="2.7109375" style="71" customWidth="1"/>
    <col min="2" max="2" width="37.5703125" style="71" bestFit="1" customWidth="1"/>
    <col min="3" max="3" width="1" style="71" customWidth="1"/>
    <col min="4" max="4" width="18.28515625" style="71" bestFit="1" customWidth="1"/>
    <col min="5" max="5" width="3" style="71" bestFit="1" customWidth="1"/>
    <col min="6" max="6" width="13.140625" style="71" bestFit="1" customWidth="1"/>
    <col min="7" max="7" width="3" style="71" bestFit="1" customWidth="1"/>
    <col min="8" max="8" width="18.28515625" style="71" bestFit="1" customWidth="1"/>
    <col min="9" max="9" width="3" style="71" bestFit="1" customWidth="1"/>
    <col min="10" max="10" width="19.5703125" style="71" bestFit="1" customWidth="1"/>
    <col min="11" max="11" width="3" style="71" bestFit="1" customWidth="1"/>
    <col min="12" max="12" width="13.140625" style="71" bestFit="1" customWidth="1"/>
    <col min="13" max="13" width="3" style="71" bestFit="1" customWidth="1"/>
    <col min="14" max="14" width="19.5703125" style="71" customWidth="1"/>
    <col min="15" max="15" width="1" style="71" customWidth="1"/>
    <col min="16" max="16" width="12.85546875" style="71" bestFit="1" customWidth="1"/>
    <col min="17" max="17" width="9.140625" style="71"/>
    <col min="18" max="18" width="12.85546875" style="71" bestFit="1" customWidth="1"/>
    <col min="19" max="16384" width="9.140625" style="71"/>
  </cols>
  <sheetData>
    <row r="2" spans="1:22" ht="27" customHeight="1" x14ac:dyDescent="0.25">
      <c r="B2" s="139" t="s">
        <v>46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22" ht="27" customHeight="1" x14ac:dyDescent="0.25">
      <c r="B3" s="139" t="s">
        <v>24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22" ht="27" customHeight="1" x14ac:dyDescent="0.25">
      <c r="B4" s="139" t="s">
        <v>84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22" s="73" customFormat="1" ht="21.75" customHeight="1" x14ac:dyDescent="0.25"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22" s="2" customFormat="1" ht="21.75" customHeight="1" x14ac:dyDescent="0.55000000000000004">
      <c r="B6" s="131" t="s">
        <v>66</v>
      </c>
      <c r="C6" s="131"/>
      <c r="D6" s="131"/>
      <c r="E6" s="131"/>
      <c r="F6" s="131"/>
      <c r="G6" s="131"/>
      <c r="H6" s="131"/>
      <c r="I6" s="131"/>
      <c r="J6" s="131"/>
      <c r="K6" s="74"/>
      <c r="L6" s="74"/>
      <c r="M6" s="74"/>
      <c r="N6" s="74"/>
      <c r="O6" s="9"/>
      <c r="P6" s="9"/>
      <c r="Q6" s="9"/>
      <c r="R6" s="9"/>
      <c r="S6" s="9"/>
      <c r="T6" s="9"/>
      <c r="U6" s="9"/>
      <c r="V6" s="9"/>
    </row>
    <row r="7" spans="1:22" s="2" customFormat="1" ht="21.75" customHeight="1" x14ac:dyDescent="0.55000000000000004">
      <c r="B7" s="75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</row>
    <row r="8" spans="1:22" s="73" customFormat="1" ht="21.75" customHeight="1" x14ac:dyDescent="0.25">
      <c r="B8" s="76" t="s">
        <v>25</v>
      </c>
      <c r="C8" s="72"/>
      <c r="D8" s="140" t="s">
        <v>26</v>
      </c>
      <c r="E8" s="140" t="s">
        <v>26</v>
      </c>
      <c r="F8" s="140" t="s">
        <v>26</v>
      </c>
      <c r="G8" s="140" t="s">
        <v>26</v>
      </c>
      <c r="H8" s="140" t="s">
        <v>26</v>
      </c>
      <c r="I8" s="72"/>
      <c r="J8" s="140" t="s">
        <v>27</v>
      </c>
      <c r="K8" s="140" t="s">
        <v>27</v>
      </c>
      <c r="L8" s="140" t="s">
        <v>27</v>
      </c>
      <c r="M8" s="140" t="s">
        <v>27</v>
      </c>
      <c r="N8" s="140" t="s">
        <v>27</v>
      </c>
    </row>
    <row r="9" spans="1:22" s="78" customFormat="1" ht="58.5" customHeight="1" x14ac:dyDescent="0.25">
      <c r="B9" s="138" t="s">
        <v>28</v>
      </c>
      <c r="C9" s="72"/>
      <c r="D9" s="138" t="s">
        <v>29</v>
      </c>
      <c r="E9" s="77"/>
      <c r="F9" s="138" t="s">
        <v>30</v>
      </c>
      <c r="G9" s="77"/>
      <c r="H9" s="138" t="s">
        <v>31</v>
      </c>
      <c r="I9" s="72"/>
      <c r="J9" s="138" t="s">
        <v>29</v>
      </c>
      <c r="K9" s="77"/>
      <c r="L9" s="138" t="s">
        <v>30</v>
      </c>
      <c r="M9" s="77"/>
      <c r="N9" s="138" t="s">
        <v>31</v>
      </c>
    </row>
    <row r="10" spans="1:22" s="73" customFormat="1" ht="23.25" customHeight="1" x14ac:dyDescent="0.25">
      <c r="B10" s="79" t="s">
        <v>74</v>
      </c>
      <c r="C10" s="72"/>
      <c r="D10" s="146">
        <v>4579826313</v>
      </c>
      <c r="E10" s="93"/>
      <c r="F10" s="92">
        <v>17421518</v>
      </c>
      <c r="G10" s="93"/>
      <c r="H10" s="92">
        <f>D10-F10</f>
        <v>4562404795</v>
      </c>
      <c r="I10" s="93"/>
      <c r="J10" s="92">
        <v>9160087809</v>
      </c>
      <c r="K10" s="93"/>
      <c r="L10" s="92">
        <v>34843036</v>
      </c>
      <c r="M10" s="93"/>
      <c r="N10" s="92">
        <f>J10-L10</f>
        <v>9125244773</v>
      </c>
    </row>
    <row r="11" spans="1:22" s="73" customFormat="1" ht="23.25" customHeight="1" x14ac:dyDescent="0.25">
      <c r="B11" s="79" t="s">
        <v>75</v>
      </c>
      <c r="C11" s="72"/>
      <c r="D11" s="146">
        <v>2846267694</v>
      </c>
      <c r="E11" s="93"/>
      <c r="F11" s="92">
        <v>10155447</v>
      </c>
      <c r="G11" s="93"/>
      <c r="H11" s="92">
        <f>D11-F11</f>
        <v>2836112247</v>
      </c>
      <c r="I11" s="93"/>
      <c r="J11" s="92">
        <v>5681903708</v>
      </c>
      <c r="K11" s="93"/>
      <c r="L11" s="92">
        <v>20310894</v>
      </c>
      <c r="M11" s="93"/>
      <c r="N11" s="92">
        <f>J11-L11</f>
        <v>5661592814</v>
      </c>
    </row>
    <row r="12" spans="1:22" s="73" customFormat="1" ht="23.25" customHeight="1" x14ac:dyDescent="0.25">
      <c r="B12" s="79" t="s">
        <v>76</v>
      </c>
      <c r="C12" s="72"/>
      <c r="D12" s="146">
        <v>1094064326</v>
      </c>
      <c r="E12" s="93"/>
      <c r="F12" s="92">
        <v>4333194</v>
      </c>
      <c r="G12" s="93"/>
      <c r="H12" s="92">
        <f>D12-F12</f>
        <v>1089731132</v>
      </c>
      <c r="I12" s="93"/>
      <c r="J12" s="92">
        <v>2188126652</v>
      </c>
      <c r="K12" s="93"/>
      <c r="L12" s="92">
        <v>8666388</v>
      </c>
      <c r="M12" s="93"/>
      <c r="N12" s="92">
        <f>J12-L12</f>
        <v>2179460264</v>
      </c>
    </row>
    <row r="13" spans="1:22" s="73" customFormat="1" ht="23.25" customHeight="1" x14ac:dyDescent="0.25">
      <c r="B13" s="79" t="s">
        <v>77</v>
      </c>
      <c r="C13" s="72"/>
      <c r="D13" s="146">
        <v>117574918</v>
      </c>
      <c r="E13" s="93"/>
      <c r="F13" s="92">
        <v>0</v>
      </c>
      <c r="G13" s="93"/>
      <c r="H13" s="92">
        <v>20681937</v>
      </c>
      <c r="I13" s="93"/>
      <c r="J13" s="92">
        <v>138256855</v>
      </c>
      <c r="K13" s="93"/>
      <c r="L13" s="92">
        <v>0</v>
      </c>
      <c r="M13" s="93"/>
      <c r="N13" s="92">
        <v>20681937</v>
      </c>
    </row>
    <row r="14" spans="1:22" s="73" customFormat="1" ht="23.25" customHeight="1" x14ac:dyDescent="0.25">
      <c r="B14" s="79" t="s">
        <v>78</v>
      </c>
      <c r="C14" s="72"/>
      <c r="D14" s="146">
        <v>10728</v>
      </c>
      <c r="E14" s="93"/>
      <c r="F14" s="92">
        <v>0</v>
      </c>
      <c r="G14" s="93"/>
      <c r="H14" s="92">
        <v>10728</v>
      </c>
      <c r="I14" s="93"/>
      <c r="J14" s="92">
        <v>21456</v>
      </c>
      <c r="K14" s="93"/>
      <c r="L14" s="92">
        <v>0</v>
      </c>
      <c r="M14" s="93"/>
      <c r="N14" s="92">
        <v>10728</v>
      </c>
    </row>
    <row r="15" spans="1:22" s="73" customFormat="1" ht="21.75" customHeight="1" thickBot="1" x14ac:dyDescent="0.3">
      <c r="B15" s="80" t="s">
        <v>39</v>
      </c>
      <c r="C15" s="81"/>
      <c r="D15" s="82">
        <f>SUM(D10:D14)</f>
        <v>8637743979</v>
      </c>
      <c r="E15" s="82"/>
      <c r="F15" s="82">
        <f>SUM(F10:F14)</f>
        <v>31910159</v>
      </c>
      <c r="G15" s="82"/>
      <c r="H15" s="82">
        <f>SUM(H10:H14)</f>
        <v>8508940839</v>
      </c>
      <c r="I15" s="82"/>
      <c r="J15" s="82">
        <f>SUM(J10:J14)</f>
        <v>17168396480</v>
      </c>
      <c r="K15" s="82"/>
      <c r="L15" s="82">
        <f>SUM(L10:L14)</f>
        <v>63820318</v>
      </c>
      <c r="M15" s="82"/>
      <c r="N15" s="82">
        <f>SUM(N10:N14)</f>
        <v>16986990516</v>
      </c>
    </row>
    <row r="16" spans="1:22" ht="21.75" customHeight="1" thickTop="1" x14ac:dyDescent="0.25">
      <c r="A16" s="137">
        <v>6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1.75" customHeight="1" x14ac:dyDescent="0.25">
      <c r="A17" s="137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</sheetData>
  <sortState ref="B10:N14">
    <sortCondition descending="1" ref="N10:N14"/>
  </sortState>
  <mergeCells count="14">
    <mergeCell ref="A16:N17"/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rightToLeft="1" view="pageBreakPreview" zoomScale="90" zoomScaleNormal="85" zoomScaleSheetLayoutView="90" workbookViewId="0">
      <selection activeCell="H10" sqref="H10:H14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40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14.5703125" style="2" bestFit="1" customWidth="1"/>
    <col min="13" max="16384" width="9.140625" style="2"/>
  </cols>
  <sheetData>
    <row r="2" spans="1:26" ht="31.5" customHeight="1" x14ac:dyDescent="0.55000000000000004">
      <c r="B2" s="115" t="s">
        <v>46</v>
      </c>
      <c r="C2" s="115"/>
      <c r="D2" s="115"/>
      <c r="E2" s="115"/>
      <c r="F2" s="115"/>
      <c r="G2" s="115"/>
      <c r="H2" s="115"/>
      <c r="I2" s="115"/>
      <c r="J2" s="115"/>
    </row>
    <row r="3" spans="1:26" ht="31.5" customHeight="1" x14ac:dyDescent="0.55000000000000004">
      <c r="B3" s="115" t="s">
        <v>24</v>
      </c>
      <c r="C3" s="115"/>
      <c r="D3" s="115"/>
      <c r="E3" s="115"/>
      <c r="F3" s="115"/>
      <c r="G3" s="115"/>
      <c r="H3" s="115"/>
      <c r="I3" s="115"/>
      <c r="J3" s="115"/>
    </row>
    <row r="4" spans="1:26" ht="31.5" customHeight="1" x14ac:dyDescent="0.55000000000000004">
      <c r="B4" s="115" t="s">
        <v>84</v>
      </c>
      <c r="C4" s="115"/>
      <c r="D4" s="115"/>
      <c r="E4" s="115"/>
      <c r="F4" s="115"/>
      <c r="G4" s="115"/>
      <c r="H4" s="115"/>
      <c r="I4" s="115"/>
      <c r="J4" s="115"/>
    </row>
    <row r="5" spans="1:26" ht="73.5" customHeight="1" x14ac:dyDescent="0.55000000000000004"/>
    <row r="6" spans="1:26" ht="30" x14ac:dyDescent="0.55000000000000004">
      <c r="B6" s="119" t="s">
        <v>56</v>
      </c>
      <c r="C6" s="119"/>
      <c r="D6" s="119"/>
      <c r="E6" s="119"/>
      <c r="F6" s="119"/>
      <c r="G6" s="119"/>
      <c r="H6" s="119"/>
      <c r="I6" s="119"/>
      <c r="J6" s="1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0" x14ac:dyDescent="0.55000000000000004">
      <c r="B7" s="10"/>
      <c r="D7" s="63"/>
      <c r="E7" s="63"/>
      <c r="F7" s="63"/>
      <c r="G7" s="63"/>
      <c r="H7" s="63"/>
      <c r="I7" s="63"/>
      <c r="J7" s="63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4" customFormat="1" ht="31.5" customHeight="1" x14ac:dyDescent="0.55000000000000004">
      <c r="B8" s="143" t="s">
        <v>33</v>
      </c>
      <c r="C8" s="143" t="s">
        <v>33</v>
      </c>
      <c r="D8" s="143" t="s">
        <v>26</v>
      </c>
      <c r="E8" s="143" t="s">
        <v>26</v>
      </c>
      <c r="F8" s="143" t="s">
        <v>26</v>
      </c>
      <c r="H8" s="143" t="s">
        <v>27</v>
      </c>
      <c r="I8" s="143" t="s">
        <v>27</v>
      </c>
      <c r="J8" s="143" t="s">
        <v>27</v>
      </c>
    </row>
    <row r="9" spans="1:26" s="13" customFormat="1" ht="50.25" customHeight="1" x14ac:dyDescent="0.6">
      <c r="B9" s="142" t="s">
        <v>34</v>
      </c>
      <c r="D9" s="142" t="s">
        <v>35</v>
      </c>
      <c r="F9" s="142" t="s">
        <v>36</v>
      </c>
      <c r="H9" s="142" t="s">
        <v>35</v>
      </c>
      <c r="J9" s="142" t="s">
        <v>36</v>
      </c>
    </row>
    <row r="10" spans="1:26" s="4" customFormat="1" ht="21.75" customHeight="1" x14ac:dyDescent="0.55000000000000004">
      <c r="B10" s="16" t="s">
        <v>79</v>
      </c>
      <c r="D10" s="32">
        <v>4579826313</v>
      </c>
      <c r="E10" s="5"/>
      <c r="F10" s="8"/>
      <c r="G10" s="5"/>
      <c r="H10" s="32">
        <v>9160087809</v>
      </c>
      <c r="I10" s="5"/>
      <c r="J10" s="59"/>
    </row>
    <row r="11" spans="1:26" s="4" customFormat="1" ht="21.75" customHeight="1" x14ac:dyDescent="0.55000000000000004">
      <c r="B11" s="105" t="s">
        <v>75</v>
      </c>
      <c r="D11" s="106">
        <v>2846267694</v>
      </c>
      <c r="E11" s="5"/>
      <c r="F11" s="107"/>
      <c r="G11" s="5"/>
      <c r="H11" s="106">
        <v>5681903708</v>
      </c>
      <c r="I11" s="5"/>
      <c r="J11" s="62"/>
    </row>
    <row r="12" spans="1:26" s="4" customFormat="1" ht="21.75" customHeight="1" x14ac:dyDescent="0.55000000000000004">
      <c r="B12" s="105" t="s">
        <v>80</v>
      </c>
      <c r="D12" s="106">
        <v>1094064326</v>
      </c>
      <c r="E12" s="5"/>
      <c r="F12" s="107"/>
      <c r="G12" s="5"/>
      <c r="H12" s="106">
        <v>2188126652</v>
      </c>
      <c r="I12" s="5"/>
      <c r="J12" s="62"/>
    </row>
    <row r="13" spans="1:26" s="4" customFormat="1" ht="21.75" customHeight="1" x14ac:dyDescent="0.55000000000000004">
      <c r="B13" s="105" t="s">
        <v>81</v>
      </c>
      <c r="D13" s="106">
        <v>117574918</v>
      </c>
      <c r="E13" s="5"/>
      <c r="F13" s="107"/>
      <c r="G13" s="5"/>
      <c r="H13" s="106">
        <v>138256855</v>
      </c>
      <c r="I13" s="5"/>
      <c r="J13" s="62"/>
    </row>
    <row r="14" spans="1:26" s="4" customFormat="1" ht="21.75" customHeight="1" x14ac:dyDescent="0.55000000000000004">
      <c r="B14" s="105" t="s">
        <v>78</v>
      </c>
      <c r="D14" s="106">
        <v>10728</v>
      </c>
      <c r="E14" s="5"/>
      <c r="F14" s="107"/>
      <c r="G14" s="5"/>
      <c r="H14" s="106">
        <v>21456</v>
      </c>
      <c r="I14" s="5"/>
      <c r="J14" s="62"/>
    </row>
    <row r="15" spans="1:26" ht="21.75" customHeight="1" thickBot="1" x14ac:dyDescent="0.6">
      <c r="B15" s="141" t="s">
        <v>39</v>
      </c>
      <c r="C15" s="141"/>
      <c r="D15" s="33">
        <f>SUM(D10:D14)</f>
        <v>8637743979</v>
      </c>
      <c r="E15" s="34"/>
      <c r="F15" s="35"/>
      <c r="G15" s="34"/>
      <c r="H15" s="33">
        <f>SUM(H10:H14)</f>
        <v>17168396480</v>
      </c>
      <c r="I15" s="34"/>
      <c r="J15" s="35"/>
    </row>
    <row r="16" spans="1:26" ht="33" customHeight="1" thickTop="1" x14ac:dyDescent="0.75">
      <c r="A16" s="136">
        <v>7</v>
      </c>
      <c r="B16" s="136"/>
      <c r="C16" s="136"/>
      <c r="D16" s="136"/>
      <c r="E16" s="136"/>
      <c r="F16" s="136"/>
      <c r="G16" s="136"/>
      <c r="H16" s="136"/>
      <c r="I16" s="136"/>
      <c r="J16" s="136"/>
    </row>
  </sheetData>
  <sortState ref="B10:H14">
    <sortCondition descending="1" ref="H10:H14"/>
  </sortState>
  <mergeCells count="14">
    <mergeCell ref="A16:J16"/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7"/>
  <sheetViews>
    <sheetView rightToLeft="1" view="pageBreakPreview" zoomScaleNormal="100" zoomScaleSheetLayoutView="100" workbookViewId="0">
      <selection activeCell="D12" sqref="D12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15" t="s">
        <v>46</v>
      </c>
      <c r="C2" s="115"/>
      <c r="D2" s="115"/>
      <c r="E2" s="115"/>
      <c r="F2" s="115"/>
      <c r="G2" s="115"/>
    </row>
    <row r="3" spans="2:27" ht="30" x14ac:dyDescent="0.55000000000000004">
      <c r="B3" s="115" t="s">
        <v>24</v>
      </c>
      <c r="C3" s="115"/>
      <c r="D3" s="115"/>
      <c r="E3" s="115"/>
      <c r="F3" s="115"/>
      <c r="G3" s="115"/>
    </row>
    <row r="4" spans="2:27" ht="30" x14ac:dyDescent="0.55000000000000004">
      <c r="B4" s="115" t="s">
        <v>84</v>
      </c>
      <c r="C4" s="115"/>
      <c r="D4" s="115"/>
      <c r="E4" s="115"/>
      <c r="F4" s="115"/>
      <c r="G4" s="115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44" t="s">
        <v>26</v>
      </c>
      <c r="E7" s="9"/>
      <c r="F7" s="60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44" t="s">
        <v>60</v>
      </c>
      <c r="C8" s="54"/>
      <c r="D8" s="145"/>
      <c r="E8" s="54"/>
      <c r="F8" s="56" t="s">
        <v>86</v>
      </c>
      <c r="G8" s="13"/>
    </row>
    <row r="9" spans="2:27" s="4" customFormat="1" ht="30" x14ac:dyDescent="0.55000000000000004">
      <c r="B9" s="145" t="s">
        <v>60</v>
      </c>
      <c r="C9" s="54"/>
      <c r="D9" s="56" t="s">
        <v>21</v>
      </c>
      <c r="E9" s="57"/>
      <c r="F9" s="56" t="s">
        <v>21</v>
      </c>
      <c r="G9" s="5"/>
    </row>
    <row r="10" spans="2:27" s="4" customFormat="1" x14ac:dyDescent="0.55000000000000004">
      <c r="B10" s="100" t="s">
        <v>61</v>
      </c>
      <c r="C10" s="101"/>
      <c r="D10" s="102">
        <v>0</v>
      </c>
      <c r="E10" s="101"/>
      <c r="F10" s="102">
        <v>18165232</v>
      </c>
      <c r="G10" s="5"/>
    </row>
    <row r="11" spans="2:27" s="4" customFormat="1" ht="12" customHeight="1" x14ac:dyDescent="0.55000000000000004">
      <c r="D11" s="55"/>
      <c r="E11" s="55"/>
      <c r="F11" s="55"/>
      <c r="G11" s="5"/>
    </row>
    <row r="12" spans="2:27" ht="24.75" thickBot="1" x14ac:dyDescent="0.65">
      <c r="B12" s="12" t="s">
        <v>39</v>
      </c>
      <c r="D12" s="58">
        <f>SUM(D10:D11)</f>
        <v>0</v>
      </c>
      <c r="E12" s="58"/>
      <c r="F12" s="58">
        <f>SUM(F10:F11)</f>
        <v>18165232</v>
      </c>
      <c r="G12" s="20"/>
    </row>
    <row r="13" spans="2:27" ht="21.75" thickTop="1" x14ac:dyDescent="0.55000000000000004">
      <c r="D13" s="3"/>
    </row>
    <row r="17" spans="1:6" ht="27" customHeight="1" x14ac:dyDescent="0.75">
      <c r="A17" s="136">
        <v>8</v>
      </c>
      <c r="B17" s="136"/>
      <c r="C17" s="136"/>
      <c r="D17" s="136"/>
      <c r="E17" s="136"/>
      <c r="F17" s="136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Sajad Mahmoodi</cp:lastModifiedBy>
  <cp:lastPrinted>2024-11-24T12:49:28Z</cp:lastPrinted>
  <dcterms:created xsi:type="dcterms:W3CDTF">2021-12-28T12:49:50Z</dcterms:created>
  <dcterms:modified xsi:type="dcterms:W3CDTF">2026-02-22T10:44:46Z</dcterms:modified>
</cp:coreProperties>
</file>