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0.7\users file\Sandogh\گزارشات\گزارش ماهانه صندوق ها\1405\فروردین\سپهر\"/>
    </mc:Choice>
  </mc:AlternateContent>
  <xr:revisionPtr revIDLastSave="0" documentId="13_ncr:1_{50760896-1607-450F-8A93-9B74A1B8038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سپرده" sheetId="6" r:id="rId4"/>
    <sheet name="جمع درآمدها" sheetId="15" r:id="rId5"/>
    <sheet name="سود اوراق بهادار و سپرده بانکی" sheetId="7" r:id="rId6"/>
    <sheet name="درآمد سپرده بانکی" sheetId="13" r:id="rId7"/>
    <sheet name="سایر درآمدها" sheetId="18" r:id="rId8"/>
  </sheets>
  <definedNames>
    <definedName name="_xlnm._FilterDatabase" localSheetId="1" hidden="1">'سرمایه گذاری ها'!$E$12:$Q$14</definedName>
    <definedName name="_xlnm._FilterDatabase" localSheetId="2" hidden="1">'سهام پروژه'!$C$11:$AA$16</definedName>
    <definedName name="_xlnm.Print_Area" localSheetId="4">'جمع درآمدها'!$A$1:$J$19</definedName>
    <definedName name="_xlnm.Print_Area" localSheetId="1">'سرمایه گذاری ها'!$A$1:$S$20</definedName>
    <definedName name="_xlnm.Print_Area" localSheetId="0">'صفحه اول '!$A$1:$N$61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7" l="1"/>
  <c r="I17" i="1"/>
  <c r="G13" i="16" s="1"/>
  <c r="G17" i="1"/>
  <c r="N13" i="7" l="1"/>
  <c r="N14" i="7"/>
  <c r="H13" i="7"/>
  <c r="H14" i="7"/>
  <c r="H12" i="7"/>
  <c r="H11" i="7"/>
  <c r="J11" i="6"/>
  <c r="D10" i="15"/>
  <c r="J12" i="6" l="1"/>
  <c r="J13" i="6"/>
  <c r="J14" i="6"/>
  <c r="J15" i="6"/>
  <c r="J16" i="6"/>
  <c r="D15" i="7"/>
  <c r="F15" i="7"/>
  <c r="J15" i="7"/>
  <c r="L15" i="7"/>
  <c r="N12" i="7"/>
  <c r="N11" i="7"/>
  <c r="N10" i="7"/>
  <c r="D18" i="6"/>
  <c r="F18" i="6"/>
  <c r="H18" i="6"/>
  <c r="M17" i="1"/>
  <c r="I13" i="16" s="1"/>
  <c r="N15" i="7" l="1"/>
  <c r="H15" i="7"/>
  <c r="J18" i="6"/>
  <c r="Q17" i="1"/>
  <c r="E13" i="16"/>
  <c r="M13" i="16" s="1"/>
  <c r="O13" i="16" s="1"/>
  <c r="W12" i="1"/>
  <c r="Y12" i="1" s="1"/>
  <c r="K14" i="16" l="1"/>
  <c r="I14" i="16"/>
  <c r="D15" i="13" l="1"/>
  <c r="D9" i="15" s="1"/>
  <c r="E14" i="16" l="1"/>
  <c r="M14" i="16" s="1"/>
  <c r="W11" i="1"/>
  <c r="H15" i="13"/>
  <c r="J9" i="15" s="1"/>
  <c r="Y11" i="1" l="1"/>
  <c r="Y17" i="1" s="1"/>
  <c r="W17" i="1"/>
  <c r="O14" i="16"/>
  <c r="G14" i="16"/>
  <c r="F12" i="18"/>
  <c r="D12" i="18"/>
  <c r="J10" i="15" l="1"/>
  <c r="D14" i="15"/>
  <c r="E15" i="16"/>
  <c r="J14" i="15"/>
  <c r="O15" i="16" l="1"/>
  <c r="F10" i="15"/>
  <c r="F11" i="15"/>
  <c r="F12" i="15"/>
  <c r="F9" i="15"/>
  <c r="G15" i="16"/>
  <c r="M15" i="16"/>
  <c r="K15" i="16"/>
  <c r="I15" i="16"/>
  <c r="L14" i="6" l="1"/>
  <c r="L15" i="6"/>
  <c r="L13" i="6"/>
  <c r="L12" i="6"/>
  <c r="L16" i="6"/>
  <c r="Q13" i="16"/>
  <c r="AA13" i="1"/>
  <c r="AA12" i="1"/>
  <c r="Q14" i="16"/>
  <c r="AA11" i="1"/>
  <c r="H10" i="15"/>
  <c r="H9" i="15"/>
  <c r="L11" i="6"/>
  <c r="AA14" i="1"/>
  <c r="AA15" i="1"/>
  <c r="H12" i="15"/>
  <c r="H11" i="15"/>
  <c r="F14" i="15"/>
  <c r="Q15" i="16"/>
  <c r="AA17" i="1" l="1"/>
  <c r="L18" i="6"/>
  <c r="H14" i="15"/>
</calcChain>
</file>

<file path=xl/sharedStrings.xml><?xml version="1.0" encoding="utf-8"?>
<sst xmlns="http://schemas.openxmlformats.org/spreadsheetml/2006/main" count="197" uniqueCount="74">
  <si>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</si>
  <si>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</si>
  <si>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</si>
  <si>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</si>
  <si>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</si>
  <si>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</si>
  <si>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</si>
  <si>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</si>
  <si>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</si>
  <si>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</si>
  <si>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</si>
  <si>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</si>
  <si>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</si>
  <si>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</si>
  <si>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</si>
  <si>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</si>
  <si>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</si>
  <si>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</si>
  <si>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</si>
  <si>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</si>
  <si>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</si>
  <si>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</si>
  <si>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</si>
  <si>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</si>
  <si>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</si>
  <si>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</si>
  <si>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</si>
  <si>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</si>
  <si>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</si>
  <si>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</si>
  <si>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</si>
  <si>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</si>
  <si>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</si>
  <si>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</si>
  <si>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</si>
  <si>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</si>
  <si>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</si>
  <si>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</si>
  <si>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</si>
  <si>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</si>
  <si>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</si>
  <si>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</si>
  <si>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</si>
  <si>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</si>
  <si>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</si>
  <si>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</si>
  <si>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</si>
  <si>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</si>
  <si>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</si>
  <si>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</si>
  <si>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</si>
  <si>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</si>
  <si>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</si>
  <si>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</si>
  <si>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شرکت توسعه ارتباطات هوشمند تبیان</t>
  </si>
  <si>
    <t>2.1. سود  سپرده های بانکی</t>
  </si>
  <si>
    <t>سپرده موسسه اعتباری ملل نارمک</t>
  </si>
  <si>
    <t>سپرده بانک گردشگری اقدسیه</t>
  </si>
  <si>
    <t>سپرده بانک پاسارگاد ملاصدرا</t>
  </si>
  <si>
    <t>سپرده بانک خاورمیانه نیایش</t>
  </si>
  <si>
    <t>سپرده بانک ایران زمین انقلاب</t>
  </si>
  <si>
    <t>سپرده بانک ملت ملاصدرا</t>
  </si>
  <si>
    <t xml:space="preserve"> موسسه اعتباری ملل نارمک</t>
  </si>
  <si>
    <t xml:space="preserve"> بانک گردشگری اقدسیه</t>
  </si>
  <si>
    <t>بانک پاسارگاد ملاصدرا</t>
  </si>
  <si>
    <t>بانک خاورمیانه نیایش</t>
  </si>
  <si>
    <t xml:space="preserve"> بانک ایران زمین انقلاب</t>
  </si>
  <si>
    <t>موسسه اعتباری ملل نارمک</t>
  </si>
  <si>
    <t xml:space="preserve"> بانک پاسارگاد ملاصدرا</t>
  </si>
  <si>
    <t xml:space="preserve"> بانک خاورمیانه نیایش</t>
  </si>
  <si>
    <t>برای ماه منتهی به 1405/01/31</t>
  </si>
  <si>
    <t xml:space="preserve"> 1405/01/31</t>
  </si>
  <si>
    <t>برای ماه منتهی به  1405/01/31</t>
  </si>
  <si>
    <t>1404/12/29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</si>
</sst>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7" x14ac:knownFonts="1">
    <font>
      <sz val="11"/>
      <name val="Calibri"/>
    </font>
    <font>
      <sz val="11"/>
      <name val="Calibri"/>
      <family val="2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 readingOrder="2"/>
    </xf>
    <xf numFmtId="0" fontId="3" fillId="0" borderId="4" xfId="0" applyFont="1" applyBorder="1"/>
    <xf numFmtId="0" fontId="5" fillId="0" borderId="0" xfId="0" applyFont="1" applyAlignment="1">
      <alignment wrapText="1"/>
    </xf>
    <xf numFmtId="0" fontId="3" fillId="0" borderId="3" xfId="0" applyFont="1" applyBorder="1"/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10" fontId="5" fillId="0" borderId="0" xfId="2" applyNumberFormat="1" applyFont="1"/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/>
    <xf numFmtId="3" fontId="10" fillId="0" borderId="0" xfId="0" applyNumberFormat="1" applyFont="1"/>
    <xf numFmtId="10" fontId="10" fillId="0" borderId="0" xfId="0" applyNumberFormat="1" applyFont="1" applyAlignment="1">
      <alignment horizontal="right"/>
    </xf>
    <xf numFmtId="3" fontId="10" fillId="0" borderId="4" xfId="0" applyNumberFormat="1" applyFont="1" applyBorder="1"/>
    <xf numFmtId="0" fontId="10" fillId="0" borderId="0" xfId="0" applyFont="1" applyAlignment="1">
      <alignment horizontal="right"/>
    </xf>
    <xf numFmtId="10" fontId="10" fillId="0" borderId="4" xfId="2" applyNumberFormat="1" applyFont="1" applyBorder="1"/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/>
    <xf numFmtId="165" fontId="3" fillId="0" borderId="0" xfId="1" applyNumberFormat="1" applyFont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165" fontId="3" fillId="0" borderId="4" xfId="1" applyNumberFormat="1" applyFont="1" applyBorder="1"/>
    <xf numFmtId="10" fontId="3" fillId="0" borderId="3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3" fillId="0" borderId="0" xfId="2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6" fillId="0" borderId="4" xfId="0" applyFont="1" applyBorder="1" applyAlignment="1">
      <alignment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 readingOrder="2"/>
    </xf>
    <xf numFmtId="0" fontId="7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1"/>
    </xf>
    <xf numFmtId="0" fontId="5" fillId="0" borderId="0" xfId="0" applyFont="1" applyAlignment="1">
      <alignment horizontal="right" vertical="center" wrapText="1" readingOrder="1"/>
    </xf>
    <xf numFmtId="3" fontId="5" fillId="0" borderId="4" xfId="0" applyNumberFormat="1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3" fontId="5" fillId="0" borderId="4" xfId="0" applyNumberFormat="1" applyFont="1" applyBorder="1" applyAlignment="1">
      <alignment horizontal="center"/>
    </xf>
    <xf numFmtId="0" fontId="5" fillId="0" borderId="0" xfId="0" applyFont="1"/>
    <xf numFmtId="9" fontId="5" fillId="0" borderId="4" xfId="2" applyFont="1" applyFill="1" applyBorder="1" applyAlignment="1">
      <alignment horizontal="center"/>
    </xf>
    <xf numFmtId="10" fontId="5" fillId="0" borderId="0" xfId="2" applyNumberFormat="1" applyFont="1" applyFill="1"/>
    <xf numFmtId="10" fontId="5" fillId="0" borderId="4" xfId="2" applyNumberFormat="1" applyFont="1" applyFill="1" applyBorder="1" applyAlignment="1">
      <alignment horizontal="center"/>
    </xf>
    <xf numFmtId="166" fontId="3" fillId="0" borderId="0" xfId="1" applyNumberFormat="1" applyFont="1" applyFill="1"/>
    <xf numFmtId="164" fontId="3" fillId="0" borderId="0" xfId="0" applyNumberFormat="1" applyFont="1"/>
    <xf numFmtId="3" fontId="5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10" fontId="3" fillId="0" borderId="4" xfId="2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4" xfId="2" applyNumberFormat="1" applyFont="1" applyBorder="1" applyAlignment="1">
      <alignment horizontal="center"/>
    </xf>
    <xf numFmtId="0" fontId="16" fillId="0" borderId="5" xfId="0" applyFont="1" applyBorder="1" applyAlignment="1">
      <alignment vertical="top"/>
    </xf>
    <xf numFmtId="0" fontId="0" fillId="0" borderId="0" xfId="0" applyAlignment="1">
      <alignment horizontal="left"/>
    </xf>
    <xf numFmtId="3" fontId="16" fillId="0" borderId="5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3" fontId="16" fillId="0" borderId="0" xfId="0" applyNumberFormat="1" applyFont="1" applyAlignment="1">
      <alignment horizontal="right" vertical="top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3" fontId="16" fillId="0" borderId="0" xfId="0" applyNumberFormat="1" applyFont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center" wrapText="1" readingOrder="1"/>
    </xf>
    <xf numFmtId="165" fontId="3" fillId="0" borderId="0" xfId="0" applyNumberFormat="1" applyFont="1"/>
    <xf numFmtId="165" fontId="3" fillId="0" borderId="0" xfId="1" applyNumberFormat="1" applyFont="1"/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left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219075</xdr:colOff>
      <xdr:row>60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A5B0D6-25EE-90CD-8060-4E53F030E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61525" y="0"/>
          <a:ext cx="8143875" cy="1160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view="pageBreakPreview" zoomScaleNormal="100" zoomScaleSheetLayoutView="100" workbookViewId="0">
      <selection activeCell="D21" sqref="D21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19"/>
  <sheetViews>
    <sheetView rightToLeft="1" view="pageBreakPreview" zoomScale="85" zoomScaleNormal="85" zoomScaleSheetLayoutView="85" workbookViewId="0">
      <selection activeCell="C18" sqref="C18:Q18"/>
    </sheetView>
  </sheetViews>
  <sheetFormatPr defaultColWidth="9.140625" defaultRowHeight="21" x14ac:dyDescent="0.55000000000000004"/>
  <cols>
    <col min="1" max="1" width="2.5703125" style="1" customWidth="1"/>
    <col min="2" max="2" width="1.28515625" style="1" customWidth="1"/>
    <col min="3" max="3" width="50" style="1" customWidth="1"/>
    <col min="4" max="4" width="2.28515625" style="1" bestFit="1" customWidth="1"/>
    <col min="5" max="5" width="19.28515625" style="1" bestFit="1" customWidth="1"/>
    <col min="6" max="6" width="2.28515625" style="1" bestFit="1" customWidth="1"/>
    <col min="7" max="7" width="18" style="1" customWidth="1"/>
    <col min="8" max="8" width="2.28515625" style="1" bestFit="1" customWidth="1"/>
    <col min="9" max="9" width="18.28515625" style="1" bestFit="1" customWidth="1"/>
    <col min="10" max="10" width="2.28515625" style="1" bestFit="1" customWidth="1"/>
    <col min="11" max="11" width="17.5703125" style="1" bestFit="1" customWidth="1"/>
    <col min="12" max="12" width="2.28515625" style="1" bestFit="1" customWidth="1"/>
    <col min="13" max="13" width="18.140625" style="1" customWidth="1"/>
    <col min="14" max="14" width="2.28515625" style="1" bestFit="1" customWidth="1"/>
    <col min="15" max="15" width="18.42578125" style="1" customWidth="1"/>
    <col min="16" max="16" width="2.28515625" style="1" bestFit="1" customWidth="1"/>
    <col min="17" max="17" width="19.42578125" style="5" customWidth="1"/>
    <col min="18" max="18" width="1" style="1" customWidth="1"/>
    <col min="19" max="19" width="3.5703125" style="1" customWidth="1"/>
    <col min="20" max="16384" width="9.140625" style="1"/>
  </cols>
  <sheetData>
    <row r="2" spans="3:17" ht="30" x14ac:dyDescent="0.55000000000000004">
      <c r="C2" s="100" t="s">
        <v>39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3:17" ht="30" x14ac:dyDescent="0.55000000000000004">
      <c r="C3" s="100" t="s">
        <v>0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3:17" ht="30" x14ac:dyDescent="0.55000000000000004">
      <c r="C4" s="100" t="s">
        <v>70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3:17" ht="30" x14ac:dyDescent="0.55000000000000004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3:17" ht="30" x14ac:dyDescent="0.55000000000000004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3:17" ht="30" x14ac:dyDescent="0.55000000000000004">
      <c r="C7" s="104" t="s">
        <v>34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9" spans="3:17" s="4" customFormat="1" ht="34.5" customHeight="1" x14ac:dyDescent="0.25">
      <c r="C9" s="101" t="s">
        <v>35</v>
      </c>
      <c r="D9" s="101" t="s">
        <v>73</v>
      </c>
      <c r="E9" s="101" t="s">
        <v>2</v>
      </c>
      <c r="F9" s="101" t="s">
        <v>2</v>
      </c>
      <c r="G9" s="101" t="s">
        <v>2</v>
      </c>
      <c r="I9" s="101" t="s">
        <v>3</v>
      </c>
      <c r="J9" s="101" t="s">
        <v>3</v>
      </c>
      <c r="K9" s="101" t="s">
        <v>3</v>
      </c>
      <c r="M9" s="101" t="s">
        <v>71</v>
      </c>
      <c r="N9" s="101" t="s">
        <v>4</v>
      </c>
      <c r="O9" s="101" t="s">
        <v>4</v>
      </c>
      <c r="P9" s="101" t="s">
        <v>4</v>
      </c>
      <c r="Q9" s="101" t="s">
        <v>4</v>
      </c>
    </row>
    <row r="10" spans="3:17" s="13" customFormat="1" ht="24" x14ac:dyDescent="0.25">
      <c r="C10" s="101"/>
      <c r="D10" s="35"/>
      <c r="E10" s="102" t="s">
        <v>6</v>
      </c>
      <c r="F10" s="35"/>
      <c r="G10" s="102" t="s">
        <v>7</v>
      </c>
      <c r="I10" s="102" t="s">
        <v>36</v>
      </c>
      <c r="J10" s="35"/>
      <c r="K10" s="102" t="s">
        <v>37</v>
      </c>
      <c r="M10" s="102" t="s">
        <v>6</v>
      </c>
      <c r="N10" s="35"/>
      <c r="O10" s="102" t="s">
        <v>7</v>
      </c>
      <c r="Q10" s="102" t="s">
        <v>11</v>
      </c>
    </row>
    <row r="11" spans="3:17" s="13" customFormat="1" ht="24" x14ac:dyDescent="0.25">
      <c r="C11" s="101"/>
      <c r="D11" s="36"/>
      <c r="E11" s="103" t="s">
        <v>6</v>
      </c>
      <c r="F11" s="36"/>
      <c r="G11" s="103" t="s">
        <v>7</v>
      </c>
      <c r="I11" s="103"/>
      <c r="J11" s="36"/>
      <c r="K11" s="103"/>
      <c r="M11" s="103" t="s">
        <v>6</v>
      </c>
      <c r="N11" s="36"/>
      <c r="O11" s="103" t="s">
        <v>7</v>
      </c>
      <c r="Q11" s="103" t="s">
        <v>11</v>
      </c>
    </row>
    <row r="12" spans="3:17" ht="9" customHeight="1" x14ac:dyDescent="0.55000000000000004">
      <c r="C12" s="12"/>
      <c r="E12" s="2"/>
      <c r="G12" s="2"/>
      <c r="I12" s="2"/>
      <c r="K12" s="2"/>
      <c r="M12" s="2"/>
      <c r="O12" s="2"/>
      <c r="Q12" s="6"/>
    </row>
    <row r="13" spans="3:17" x14ac:dyDescent="0.55000000000000004">
      <c r="C13" s="1" t="s">
        <v>49</v>
      </c>
      <c r="E13" s="78">
        <f>'سهام پروژه'!G17</f>
        <v>500000000000</v>
      </c>
      <c r="F13" s="79"/>
      <c r="G13" s="78">
        <f>'سهام پروژه'!I17</f>
        <v>500000000000</v>
      </c>
      <c r="H13" s="79"/>
      <c r="I13" s="78">
        <f>'سهام پروژه'!M17</f>
        <v>0</v>
      </c>
      <c r="J13" s="79"/>
      <c r="K13" s="78">
        <v>0</v>
      </c>
      <c r="L13" s="79"/>
      <c r="M13" s="78">
        <f>E13+I13</f>
        <v>500000000000</v>
      </c>
      <c r="N13" s="79"/>
      <c r="O13" s="78">
        <f>M13</f>
        <v>500000000000</v>
      </c>
      <c r="P13" s="79"/>
      <c r="Q13" s="80">
        <f>O13/$O$15</f>
        <v>0.53891939365521857</v>
      </c>
    </row>
    <row r="14" spans="3:17" x14ac:dyDescent="0.55000000000000004">
      <c r="C14" s="1" t="s">
        <v>38</v>
      </c>
      <c r="E14" s="78">
        <f>سپرده!D18</f>
        <v>416401550124</v>
      </c>
      <c r="F14" s="79"/>
      <c r="G14" s="78">
        <f>E14</f>
        <v>416401550124</v>
      </c>
      <c r="H14" s="79"/>
      <c r="I14" s="78">
        <f>سپرده!F18</f>
        <v>659921564638</v>
      </c>
      <c r="J14" s="79"/>
      <c r="K14" s="78">
        <f>سپرده!H18</f>
        <v>648540582000</v>
      </c>
      <c r="L14" s="79"/>
      <c r="M14" s="78">
        <f>E14+I14-K14</f>
        <v>427782532762</v>
      </c>
      <c r="N14" s="79"/>
      <c r="O14" s="78">
        <f>M14</f>
        <v>427782532762</v>
      </c>
      <c r="P14" s="79"/>
      <c r="Q14" s="80">
        <f>O14/$O$15</f>
        <v>0.46108060634478143</v>
      </c>
    </row>
    <row r="15" spans="3:17" ht="21.75" thickBot="1" x14ac:dyDescent="0.6">
      <c r="C15" s="1" t="s">
        <v>33</v>
      </c>
      <c r="D15" s="2"/>
      <c r="E15" s="77">
        <f>SUM(E12:E14)</f>
        <v>916401550124</v>
      </c>
      <c r="F15" s="78"/>
      <c r="G15" s="77">
        <f>SUM(G12:G14)</f>
        <v>916401550124</v>
      </c>
      <c r="H15" s="78"/>
      <c r="I15" s="77">
        <f>SUM(I12:I14)</f>
        <v>659921564638</v>
      </c>
      <c r="J15" s="78"/>
      <c r="K15" s="77">
        <f>SUM(K12:K14)</f>
        <v>648540582000</v>
      </c>
      <c r="L15" s="78"/>
      <c r="M15" s="77">
        <f>SUM(M12:M14)</f>
        <v>927782532762</v>
      </c>
      <c r="N15" s="78"/>
      <c r="O15" s="77">
        <f>SUM(O12:O14)</f>
        <v>927782532762</v>
      </c>
      <c r="P15" s="78"/>
      <c r="Q15" s="81">
        <f t="shared" ref="Q15" si="0">O15/$O$15</f>
        <v>1</v>
      </c>
    </row>
    <row r="16" spans="3:17" ht="21.75" thickTop="1" x14ac:dyDescent="0.55000000000000004">
      <c r="Q16" s="6"/>
    </row>
    <row r="18" spans="3:17" ht="171" customHeight="1" x14ac:dyDescent="0.55000000000000004"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</row>
    <row r="19" spans="3:17" ht="30" x14ac:dyDescent="0.75">
      <c r="I19" s="15">
        <v>1</v>
      </c>
    </row>
  </sheetData>
  <sortState xmlns:xlrd2="http://schemas.microsoft.com/office/spreadsheetml/2017/richdata2" ref="C12:Q15">
    <sortCondition descending="1" ref="O12:O15"/>
  </sortState>
  <mergeCells count="16">
    <mergeCell ref="C18:Q18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19"/>
  <sheetViews>
    <sheetView rightToLeft="1" view="pageBreakPreview" zoomScale="70" zoomScaleNormal="50" zoomScaleSheetLayoutView="70" workbookViewId="0">
      <selection activeCell="M11" sqref="M11"/>
    </sheetView>
  </sheetViews>
  <sheetFormatPr defaultColWidth="9.140625" defaultRowHeight="33" x14ac:dyDescent="0.8"/>
  <cols>
    <col min="1" max="1" width="2.5703125" style="16" customWidth="1"/>
    <col min="2" max="2" width="1.28515625" style="16" customWidth="1"/>
    <col min="3" max="3" width="53.140625" style="16" bestFit="1" customWidth="1"/>
    <col min="4" max="4" width="1" style="16" customWidth="1"/>
    <col min="5" max="5" width="8.85546875" style="16" bestFit="1" customWidth="1"/>
    <col min="6" max="6" width="3.5703125" style="16" bestFit="1" customWidth="1"/>
    <col min="7" max="7" width="27" style="16" bestFit="1" customWidth="1"/>
    <col min="8" max="8" width="3.5703125" style="16" bestFit="1" customWidth="1"/>
    <col min="9" max="9" width="29" style="16" bestFit="1" customWidth="1"/>
    <col min="10" max="10" width="3.5703125" style="16" bestFit="1" customWidth="1"/>
    <col min="11" max="11" width="13" style="16" customWidth="1"/>
    <col min="12" max="12" width="3.5703125" style="16" bestFit="1" customWidth="1"/>
    <col min="13" max="13" width="25" style="16" bestFit="1" customWidth="1"/>
    <col min="14" max="14" width="3.5703125" style="16" bestFit="1" customWidth="1"/>
    <col min="15" max="15" width="8.85546875" style="16" bestFit="1" customWidth="1"/>
    <col min="16" max="16" width="3.42578125" style="16" bestFit="1" customWidth="1"/>
    <col min="17" max="17" width="25" style="16" bestFit="1" customWidth="1"/>
    <col min="18" max="18" width="3.5703125" style="16" bestFit="1" customWidth="1"/>
    <col min="19" max="19" width="8.85546875" style="16" bestFit="1" customWidth="1"/>
    <col min="20" max="20" width="3.5703125" style="16" bestFit="1" customWidth="1"/>
    <col min="21" max="21" width="16.42578125" style="16" bestFit="1" customWidth="1"/>
    <col min="22" max="22" width="3.5703125" style="16" bestFit="1" customWidth="1"/>
    <col min="23" max="23" width="27" style="16" bestFit="1" customWidth="1"/>
    <col min="24" max="24" width="3.5703125" style="16" bestFit="1" customWidth="1"/>
    <col min="25" max="25" width="29" style="16" bestFit="1" customWidth="1"/>
    <col min="26" max="26" width="3.5703125" style="16" bestFit="1" customWidth="1"/>
    <col min="27" max="27" width="47.28515625" style="27" bestFit="1" customWidth="1"/>
    <col min="28" max="28" width="1" style="16" customWidth="1"/>
    <col min="29" max="29" width="9.140625" style="16" customWidth="1"/>
    <col min="30" max="16384" width="9.140625" style="16"/>
  </cols>
  <sheetData>
    <row r="2" spans="3:27" ht="46.5" x14ac:dyDescent="0.8">
      <c r="C2" s="106" t="s">
        <v>39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46.5" x14ac:dyDescent="0.8">
      <c r="C3" s="106" t="s">
        <v>0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46.5" x14ac:dyDescent="0.8">
      <c r="C4" s="106" t="s">
        <v>72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147" customHeight="1" x14ac:dyDescent="0.8"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3:27" ht="39" x14ac:dyDescent="0.8">
      <c r="C6" s="105" t="s">
        <v>42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</row>
    <row r="8" spans="3:27" s="20" customFormat="1" ht="34.5" customHeight="1" x14ac:dyDescent="0.25">
      <c r="C8" s="113" t="s">
        <v>1</v>
      </c>
      <c r="E8" s="112" t="s">
        <v>73</v>
      </c>
      <c r="F8" s="112" t="s">
        <v>2</v>
      </c>
      <c r="G8" s="112" t="s">
        <v>2</v>
      </c>
      <c r="H8" s="112" t="s">
        <v>2</v>
      </c>
      <c r="I8" s="112" t="s">
        <v>2</v>
      </c>
      <c r="J8" s="107"/>
      <c r="K8" s="112" t="s">
        <v>3</v>
      </c>
      <c r="L8" s="112" t="s">
        <v>3</v>
      </c>
      <c r="M8" s="112" t="s">
        <v>3</v>
      </c>
      <c r="N8" s="112" t="s">
        <v>3</v>
      </c>
      <c r="O8" s="112" t="s">
        <v>3</v>
      </c>
      <c r="P8" s="112" t="s">
        <v>3</v>
      </c>
      <c r="Q8" s="112" t="s">
        <v>3</v>
      </c>
      <c r="R8" s="107"/>
      <c r="S8" s="112" t="s">
        <v>71</v>
      </c>
      <c r="T8" s="112" t="s">
        <v>4</v>
      </c>
      <c r="U8" s="112" t="s">
        <v>4</v>
      </c>
      <c r="V8" s="112" t="s">
        <v>4</v>
      </c>
      <c r="W8" s="112" t="s">
        <v>4</v>
      </c>
      <c r="X8" s="112" t="s">
        <v>4</v>
      </c>
      <c r="Y8" s="112" t="s">
        <v>4</v>
      </c>
      <c r="Z8" s="112" t="s">
        <v>4</v>
      </c>
      <c r="AA8" s="112" t="s">
        <v>4</v>
      </c>
    </row>
    <row r="9" spans="3:27" s="20" customFormat="1" ht="44.25" customHeight="1" x14ac:dyDescent="0.25">
      <c r="C9" s="113" t="s">
        <v>1</v>
      </c>
      <c r="D9" s="107"/>
      <c r="E9" s="110" t="s">
        <v>5</v>
      </c>
      <c r="F9" s="108"/>
      <c r="G9" s="110" t="s">
        <v>6</v>
      </c>
      <c r="H9" s="21"/>
      <c r="I9" s="110" t="s">
        <v>7</v>
      </c>
      <c r="J9" s="107"/>
      <c r="K9" s="110" t="s">
        <v>8</v>
      </c>
      <c r="L9" s="110" t="s">
        <v>8</v>
      </c>
      <c r="M9" s="110" t="s">
        <v>8</v>
      </c>
      <c r="N9" s="21"/>
      <c r="O9" s="110" t="s">
        <v>9</v>
      </c>
      <c r="P9" s="110" t="s">
        <v>9</v>
      </c>
      <c r="Q9" s="110" t="s">
        <v>9</v>
      </c>
      <c r="R9" s="107"/>
      <c r="S9" s="110" t="s">
        <v>5</v>
      </c>
      <c r="T9" s="108"/>
      <c r="U9" s="110" t="s">
        <v>10</v>
      </c>
      <c r="V9" s="108"/>
      <c r="W9" s="110" t="s">
        <v>6</v>
      </c>
      <c r="X9" s="108"/>
      <c r="Y9" s="110" t="s">
        <v>7</v>
      </c>
      <c r="Z9" s="107"/>
      <c r="AA9" s="110" t="s">
        <v>11</v>
      </c>
    </row>
    <row r="10" spans="3:27" s="20" customFormat="1" ht="54" customHeight="1" x14ac:dyDescent="0.25">
      <c r="C10" s="113" t="s">
        <v>1</v>
      </c>
      <c r="D10" s="107"/>
      <c r="E10" s="111" t="s">
        <v>5</v>
      </c>
      <c r="F10" s="109"/>
      <c r="G10" s="111" t="s">
        <v>6</v>
      </c>
      <c r="H10" s="22"/>
      <c r="I10" s="111" t="s">
        <v>7</v>
      </c>
      <c r="J10" s="107"/>
      <c r="K10" s="111" t="s">
        <v>5</v>
      </c>
      <c r="L10" s="22"/>
      <c r="M10" s="111" t="s">
        <v>6</v>
      </c>
      <c r="N10" s="22"/>
      <c r="O10" s="111" t="s">
        <v>5</v>
      </c>
      <c r="P10" s="22"/>
      <c r="Q10" s="111" t="s">
        <v>12</v>
      </c>
      <c r="R10" s="107"/>
      <c r="S10" s="111" t="s">
        <v>5</v>
      </c>
      <c r="T10" s="109"/>
      <c r="U10" s="111" t="s">
        <v>10</v>
      </c>
      <c r="V10" s="109"/>
      <c r="W10" s="111" t="s">
        <v>6</v>
      </c>
      <c r="X10" s="109"/>
      <c r="Y10" s="111" t="s">
        <v>7</v>
      </c>
      <c r="Z10" s="107"/>
      <c r="AA10" s="111" t="s">
        <v>11</v>
      </c>
    </row>
    <row r="11" spans="3:27" x14ac:dyDescent="0.8">
      <c r="C11" s="23" t="s">
        <v>45</v>
      </c>
      <c r="E11" s="24"/>
      <c r="G11" s="24">
        <v>150000000000</v>
      </c>
      <c r="I11" s="24">
        <v>150000000000</v>
      </c>
      <c r="K11" s="24"/>
      <c r="M11" s="24"/>
      <c r="O11" s="24"/>
      <c r="Q11" s="24"/>
      <c r="S11" s="24"/>
      <c r="U11" s="24"/>
      <c r="W11" s="24">
        <f>M11+G11</f>
        <v>150000000000</v>
      </c>
      <c r="Y11" s="24">
        <f>W11</f>
        <v>150000000000</v>
      </c>
      <c r="AA11" s="25">
        <f>Y11/'سرمایه گذاری ها'!$O$15</f>
        <v>0.16167581809656556</v>
      </c>
    </row>
    <row r="12" spans="3:27" x14ac:dyDescent="0.8">
      <c r="C12" s="16" t="s">
        <v>54</v>
      </c>
      <c r="E12" s="24"/>
      <c r="G12" s="24">
        <v>250000000000</v>
      </c>
      <c r="I12" s="24">
        <v>250000000000</v>
      </c>
      <c r="K12" s="24"/>
      <c r="M12" s="24">
        <v>0</v>
      </c>
      <c r="O12" s="24"/>
      <c r="Q12" s="24"/>
      <c r="S12" s="24"/>
      <c r="U12" s="24"/>
      <c r="W12" s="24">
        <f>M12+G12</f>
        <v>250000000000</v>
      </c>
      <c r="Y12" s="24">
        <f>W12</f>
        <v>250000000000</v>
      </c>
      <c r="AA12" s="25">
        <f>Y12/'سرمایه گذاری ها'!$O$15</f>
        <v>0.26945969682760929</v>
      </c>
    </row>
    <row r="13" spans="3:27" x14ac:dyDescent="0.8">
      <c r="C13" s="16" t="s">
        <v>41</v>
      </c>
      <c r="E13" s="24"/>
      <c r="G13" s="24">
        <v>80000000000</v>
      </c>
      <c r="I13" s="24">
        <v>80000000000</v>
      </c>
      <c r="K13" s="24"/>
      <c r="M13" s="24"/>
      <c r="O13" s="24"/>
      <c r="Q13" s="24"/>
      <c r="S13" s="24"/>
      <c r="U13" s="24"/>
      <c r="W13" s="24">
        <v>80000000000</v>
      </c>
      <c r="Y13" s="24">
        <v>80000000000</v>
      </c>
      <c r="AA13" s="25">
        <f>Y13/'سرمایه گذاری ها'!$O$15</f>
        <v>8.6227102984834977E-2</v>
      </c>
    </row>
    <row r="14" spans="3:27" x14ac:dyDescent="0.8">
      <c r="C14" s="16" t="s">
        <v>50</v>
      </c>
      <c r="E14" s="24"/>
      <c r="G14" s="24">
        <v>20000000000</v>
      </c>
      <c r="I14" s="24">
        <v>20000000000</v>
      </c>
      <c r="K14" s="24"/>
      <c r="M14" s="24"/>
      <c r="O14" s="24"/>
      <c r="Q14" s="24"/>
      <c r="S14" s="24"/>
      <c r="U14" s="24"/>
      <c r="W14" s="24">
        <v>20000000000</v>
      </c>
      <c r="Y14" s="24">
        <v>20000000000</v>
      </c>
      <c r="AA14" s="25">
        <f>Y14/'سرمایه گذاری ها'!$O$15</f>
        <v>2.1556775746208744E-2</v>
      </c>
    </row>
    <row r="15" spans="3:27" hidden="1" x14ac:dyDescent="0.8">
      <c r="C15" s="16" t="s">
        <v>43</v>
      </c>
      <c r="E15" s="24"/>
      <c r="G15" s="24">
        <v>0</v>
      </c>
      <c r="I15" s="24">
        <v>0</v>
      </c>
      <c r="K15" s="24"/>
      <c r="M15" s="24"/>
      <c r="O15" s="24"/>
      <c r="Q15" s="24"/>
      <c r="S15" s="24"/>
      <c r="U15" s="24"/>
      <c r="W15" s="24">
        <v>0</v>
      </c>
      <c r="Y15" s="24">
        <v>0</v>
      </c>
      <c r="AA15" s="25">
        <f>Y15/'سرمایه گذاری ها'!$O$15</f>
        <v>0</v>
      </c>
    </row>
    <row r="16" spans="3:27" ht="18" customHeight="1" x14ac:dyDescent="0.8">
      <c r="E16" s="24"/>
      <c r="G16" s="24"/>
      <c r="I16" s="24"/>
      <c r="K16" s="24"/>
      <c r="M16" s="24"/>
      <c r="O16" s="24"/>
      <c r="Q16" s="24"/>
      <c r="S16" s="24"/>
      <c r="U16" s="24"/>
      <c r="W16" s="24"/>
      <c r="Y16" s="24"/>
      <c r="AA16" s="25"/>
    </row>
    <row r="17" spans="3:27" ht="33.75" thickBot="1" x14ac:dyDescent="0.85">
      <c r="C17" s="16" t="s">
        <v>33</v>
      </c>
      <c r="E17" s="26"/>
      <c r="F17" s="24"/>
      <c r="G17" s="26">
        <f>SUM(G11:G16)</f>
        <v>500000000000</v>
      </c>
      <c r="H17" s="26"/>
      <c r="I17" s="26">
        <f>SUM(I11:I16)</f>
        <v>500000000000</v>
      </c>
      <c r="J17" s="24"/>
      <c r="K17" s="26"/>
      <c r="L17" s="26"/>
      <c r="M17" s="26">
        <f>SUM(M11:M16)</f>
        <v>0</v>
      </c>
      <c r="N17" s="26"/>
      <c r="O17" s="26"/>
      <c r="P17" s="26"/>
      <c r="Q17" s="26">
        <f>SUM(Q15:Q16)</f>
        <v>0</v>
      </c>
      <c r="R17" s="24"/>
      <c r="S17" s="26"/>
      <c r="T17" s="26"/>
      <c r="U17" s="26"/>
      <c r="V17" s="26"/>
      <c r="W17" s="26">
        <f>SUM(W11:W15)</f>
        <v>500000000000</v>
      </c>
      <c r="X17" s="26"/>
      <c r="Y17" s="26">
        <f>SUM(Y11:Y16)</f>
        <v>500000000000</v>
      </c>
      <c r="Z17" s="24"/>
      <c r="AA17" s="28">
        <f>SUM(AA11:AA14)</f>
        <v>0.53891939365521857</v>
      </c>
    </row>
    <row r="18" spans="3:27" ht="63.75" customHeight="1" thickTop="1" x14ac:dyDescent="0.8"/>
    <row r="19" spans="3:27" ht="30.75" customHeight="1" x14ac:dyDescent="0.95">
      <c r="O19" s="33">
        <v>2</v>
      </c>
    </row>
  </sheetData>
  <sortState xmlns:xlrd2="http://schemas.microsoft.com/office/spreadsheetml/2017/richdata2"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20"/>
  <sheetViews>
    <sheetView rightToLeft="1" view="pageBreakPreview" zoomScale="80" zoomScaleNormal="80" zoomScaleSheetLayoutView="80" workbookViewId="0">
      <selection activeCell="B20" sqref="B20"/>
    </sheetView>
  </sheetViews>
  <sheetFormatPr defaultColWidth="9.140625" defaultRowHeight="22.5" customHeight="1" x14ac:dyDescent="0.55000000000000004"/>
  <cols>
    <col min="1" max="1" width="2.140625" style="1" customWidth="1"/>
    <col min="2" max="2" width="80.140625" style="1" bestFit="1" customWidth="1"/>
    <col min="3" max="3" width="1" style="1" customWidth="1"/>
    <col min="4" max="4" width="19.85546875" style="1" bestFit="1" customWidth="1"/>
    <col min="5" max="5" width="1.140625" style="1" customWidth="1"/>
    <col min="6" max="6" width="19.85546875" style="1" bestFit="1" customWidth="1"/>
    <col min="7" max="7" width="1.140625" style="1" customWidth="1"/>
    <col min="8" max="8" width="16.5703125" style="1" bestFit="1" customWidth="1"/>
    <col min="9" max="9" width="1.140625" style="1" customWidth="1"/>
    <col min="10" max="10" width="19.85546875" style="1" bestFit="1" customWidth="1"/>
    <col min="11" max="11" width="1.140625" style="1" customWidth="1"/>
    <col min="12" max="12" width="20" style="1" bestFit="1" customWidth="1"/>
    <col min="13" max="13" width="1" style="1" customWidth="1"/>
    <col min="14" max="14" width="16.5703125" style="1" bestFit="1" customWidth="1"/>
    <col min="15" max="15" width="18.140625" style="1" bestFit="1" customWidth="1"/>
    <col min="16" max="16384" width="9.140625" style="1"/>
  </cols>
  <sheetData>
    <row r="2" spans="2:20" ht="22.5" customHeight="1" x14ac:dyDescent="0.55000000000000004">
      <c r="B2" s="100" t="s">
        <v>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2:20" ht="22.5" customHeight="1" x14ac:dyDescent="0.55000000000000004"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2:20" ht="22.5" customHeight="1" x14ac:dyDescent="0.55000000000000004">
      <c r="B4" s="100" t="s">
        <v>72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2:20" ht="22.5" customHeight="1" x14ac:dyDescent="0.55000000000000004">
      <c r="B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22.5" customHeight="1" x14ac:dyDescent="0.55000000000000004">
      <c r="B6" s="104" t="s">
        <v>46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8"/>
      <c r="N6" s="8"/>
      <c r="O6" s="8"/>
      <c r="P6" s="8"/>
      <c r="Q6" s="8"/>
      <c r="R6" s="8"/>
      <c r="S6" s="8"/>
      <c r="T6" s="8"/>
    </row>
    <row r="7" spans="2:20" ht="22.5" customHeight="1" x14ac:dyDescent="0.55000000000000004">
      <c r="D7" s="2"/>
      <c r="E7" s="2"/>
      <c r="F7" s="2"/>
      <c r="G7" s="2"/>
      <c r="H7" s="2"/>
      <c r="I7" s="2"/>
      <c r="J7" s="2"/>
      <c r="K7" s="2"/>
      <c r="L7" s="2"/>
    </row>
    <row r="8" spans="2:20" s="3" customFormat="1" ht="22.5" customHeight="1" x14ac:dyDescent="0.55000000000000004">
      <c r="B8" s="114" t="s">
        <v>14</v>
      </c>
      <c r="D8" s="101" t="s">
        <v>73</v>
      </c>
      <c r="F8" s="101" t="s">
        <v>3</v>
      </c>
      <c r="G8" s="101" t="s">
        <v>3</v>
      </c>
      <c r="H8" s="101" t="s">
        <v>3</v>
      </c>
      <c r="J8" s="101" t="s">
        <v>71</v>
      </c>
      <c r="K8" s="101" t="s">
        <v>4</v>
      </c>
      <c r="L8" s="101" t="s">
        <v>4</v>
      </c>
    </row>
    <row r="9" spans="2:20" s="3" customFormat="1" ht="22.5" customHeight="1" x14ac:dyDescent="0.55000000000000004">
      <c r="B9" s="115" t="s">
        <v>14</v>
      </c>
      <c r="D9" s="116" t="s">
        <v>15</v>
      </c>
      <c r="F9" s="116" t="s">
        <v>16</v>
      </c>
      <c r="G9" s="47"/>
      <c r="H9" s="116" t="s">
        <v>17</v>
      </c>
      <c r="J9" s="116" t="s">
        <v>15</v>
      </c>
      <c r="K9" s="47"/>
      <c r="L9" s="117" t="s">
        <v>13</v>
      </c>
    </row>
    <row r="10" spans="2:20" s="3" customFormat="1" ht="8.25" customHeight="1" x14ac:dyDescent="0.75">
      <c r="B10" s="46"/>
      <c r="D10" s="34"/>
      <c r="F10" s="91"/>
      <c r="H10" s="91"/>
      <c r="J10" s="34"/>
      <c r="L10" s="92"/>
    </row>
    <row r="11" spans="2:20" s="3" customFormat="1" ht="22.5" customHeight="1" x14ac:dyDescent="0.55000000000000004">
      <c r="B11" s="82" t="s">
        <v>56</v>
      </c>
      <c r="C11" s="83"/>
      <c r="D11" s="84">
        <v>194032210193</v>
      </c>
      <c r="E11" s="83"/>
      <c r="F11" s="86">
        <v>609488741472</v>
      </c>
      <c r="G11" s="83"/>
      <c r="H11" s="86">
        <v>493741500000</v>
      </c>
      <c r="I11" s="83"/>
      <c r="J11" s="95">
        <f>D11+F11-H11</f>
        <v>309779451665</v>
      </c>
      <c r="K11" s="4"/>
      <c r="L11" s="66">
        <f>J11/'سرمایه گذاری ها'!$O$15</f>
        <v>0.33389230851629575</v>
      </c>
    </row>
    <row r="12" spans="2:20" s="3" customFormat="1" ht="22.5" customHeight="1" x14ac:dyDescent="0.55000000000000004">
      <c r="B12" s="85" t="s">
        <v>57</v>
      </c>
      <c r="C12" s="83"/>
      <c r="D12" s="86">
        <v>123284605493</v>
      </c>
      <c r="E12" s="83"/>
      <c r="F12" s="86">
        <v>2741116665</v>
      </c>
      <c r="G12" s="83"/>
      <c r="H12" s="86">
        <v>8279375000</v>
      </c>
      <c r="I12" s="83"/>
      <c r="J12" s="95">
        <f t="shared" ref="J12:J16" si="0">D12+F12-H12</f>
        <v>117746347158</v>
      </c>
      <c r="K12" s="4"/>
      <c r="L12" s="66">
        <f>J12/'سرمایه گذاری ها'!$O$15</f>
        <v>0.12691158003101247</v>
      </c>
      <c r="O12" s="90"/>
    </row>
    <row r="13" spans="2:20" s="3" customFormat="1" ht="22.5" customHeight="1" x14ac:dyDescent="0.55000000000000004">
      <c r="B13" s="85" t="s">
        <v>58</v>
      </c>
      <c r="C13" s="83"/>
      <c r="D13" s="86">
        <v>48090408392</v>
      </c>
      <c r="E13" s="83"/>
      <c r="F13" s="86">
        <v>47691311512</v>
      </c>
      <c r="G13" s="83"/>
      <c r="H13" s="86">
        <v>95618005000</v>
      </c>
      <c r="I13" s="83"/>
      <c r="J13" s="95">
        <f t="shared" si="0"/>
        <v>163714904</v>
      </c>
      <c r="K13" s="4"/>
      <c r="L13" s="66">
        <f>J13/'سرمایه گذاری ها'!$O$15</f>
        <v>1.7645827359200463E-4</v>
      </c>
      <c r="N13" s="90"/>
      <c r="O13" s="90"/>
    </row>
    <row r="14" spans="2:20" s="3" customFormat="1" ht="22.5" customHeight="1" x14ac:dyDescent="0.55000000000000004">
      <c r="B14" s="85" t="s">
        <v>59</v>
      </c>
      <c r="C14" s="83"/>
      <c r="D14" s="86">
        <v>50991594541</v>
      </c>
      <c r="E14" s="83"/>
      <c r="F14" s="86">
        <v>384533</v>
      </c>
      <c r="G14" s="83"/>
      <c r="H14" s="86">
        <v>50901043000</v>
      </c>
      <c r="I14" s="83"/>
      <c r="J14" s="95">
        <f t="shared" si="0"/>
        <v>90936074</v>
      </c>
      <c r="K14" s="4"/>
      <c r="L14" s="66">
        <f>J14/'سرمایه گذاری ها'!$O$15</f>
        <v>9.8014427722932173E-5</v>
      </c>
    </row>
    <row r="15" spans="2:20" s="3" customFormat="1" ht="22.5" customHeight="1" x14ac:dyDescent="0.55000000000000004">
      <c r="B15" s="85" t="s">
        <v>60</v>
      </c>
      <c r="C15" s="83"/>
      <c r="D15" s="86">
        <v>2642705</v>
      </c>
      <c r="E15" s="83"/>
      <c r="F15" s="86">
        <v>10456</v>
      </c>
      <c r="G15" s="83"/>
      <c r="H15" s="86">
        <v>659000</v>
      </c>
      <c r="I15" s="83"/>
      <c r="J15" s="95">
        <f t="shared" si="0"/>
        <v>1994161</v>
      </c>
      <c r="K15" s="4"/>
      <c r="L15" s="66">
        <f>J15/'سرمایه گذاری ها'!$O$15</f>
        <v>2.1493840739417688E-6</v>
      </c>
    </row>
    <row r="16" spans="2:20" s="3" customFormat="1" ht="22.5" customHeight="1" x14ac:dyDescent="0.55000000000000004">
      <c r="B16" s="93" t="s">
        <v>61</v>
      </c>
      <c r="C16" s="94"/>
      <c r="D16" s="95">
        <v>88800</v>
      </c>
      <c r="E16" s="94"/>
      <c r="F16" s="95">
        <v>0</v>
      </c>
      <c r="G16" s="94"/>
      <c r="H16" s="95">
        <v>0</v>
      </c>
      <c r="I16" s="94"/>
      <c r="J16" s="95">
        <f t="shared" si="0"/>
        <v>88800</v>
      </c>
      <c r="K16" s="4"/>
      <c r="L16" s="66">
        <f>J16/'سرمایه گذاری ها'!$O$15</f>
        <v>9.5712084313166812E-8</v>
      </c>
    </row>
    <row r="17" spans="2:15" s="3" customFormat="1" ht="10.5" customHeight="1" x14ac:dyDescent="0.55000000000000004">
      <c r="B17" s="48"/>
      <c r="C17" s="48"/>
      <c r="D17" s="49"/>
      <c r="E17" s="48"/>
      <c r="F17" s="49"/>
      <c r="G17" s="48"/>
      <c r="H17" s="49"/>
      <c r="I17" s="48"/>
      <c r="J17" s="49"/>
      <c r="K17" s="48"/>
      <c r="L17" s="50"/>
    </row>
    <row r="18" spans="2:15" ht="22.5" customHeight="1" thickBot="1" x14ac:dyDescent="0.6">
      <c r="B18" s="51" t="s">
        <v>33</v>
      </c>
      <c r="C18" s="51"/>
      <c r="D18" s="77">
        <f>SUM(D11:D17)</f>
        <v>416401550124</v>
      </c>
      <c r="E18" s="78"/>
      <c r="F18" s="77">
        <f>SUM(F11:F17)</f>
        <v>659921564638</v>
      </c>
      <c r="G18" s="78"/>
      <c r="H18" s="77">
        <f>SUM(H11:H17)</f>
        <v>648540582000</v>
      </c>
      <c r="I18" s="78"/>
      <c r="J18" s="77">
        <f>SUM(J11:J17)</f>
        <v>427782532762</v>
      </c>
      <c r="K18" s="79"/>
      <c r="L18" s="76">
        <f>SUM(L11:L17)</f>
        <v>0.46108060634478149</v>
      </c>
    </row>
    <row r="19" spans="2:15" ht="22.5" customHeight="1" thickTop="1" x14ac:dyDescent="0.55000000000000004"/>
    <row r="20" spans="2:15" ht="22.5" customHeight="1" x14ac:dyDescent="0.55000000000000004">
      <c r="O20" s="97"/>
    </row>
  </sheetData>
  <sortState xmlns:xlrd2="http://schemas.microsoft.com/office/spreadsheetml/2017/richdata2"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B19"/>
  <sheetViews>
    <sheetView rightToLeft="1" view="pageBreakPreview" zoomScaleNormal="100" zoomScaleSheetLayoutView="100" workbookViewId="0">
      <selection activeCell="B11" sqref="B11"/>
    </sheetView>
  </sheetViews>
  <sheetFormatPr defaultColWidth="9.140625" defaultRowHeight="21" x14ac:dyDescent="0.55000000000000004"/>
  <cols>
    <col min="1" max="1" width="1.5703125" style="1" customWidth="1"/>
    <col min="2" max="2" width="41.7109375" style="1" bestFit="1" customWidth="1"/>
    <col min="3" max="3" width="1" style="1" customWidth="1"/>
    <col min="4" max="4" width="17.85546875" style="1" bestFit="1" customWidth="1"/>
    <col min="5" max="5" width="1" style="1" customWidth="1"/>
    <col min="6" max="6" width="14.28515625" style="1" bestFit="1" customWidth="1"/>
    <col min="7" max="7" width="1" style="1" customWidth="1"/>
    <col min="8" max="8" width="20.42578125" style="1" bestFit="1" customWidth="1"/>
    <col min="9" max="9" width="1" style="1" customWidth="1"/>
    <col min="10" max="10" width="31.42578125" style="1" bestFit="1" customWidth="1"/>
    <col min="11" max="16384" width="9.140625" style="1"/>
  </cols>
  <sheetData>
    <row r="2" spans="2:28" ht="30" x14ac:dyDescent="0.55000000000000004">
      <c r="B2" s="100" t="s">
        <v>39</v>
      </c>
      <c r="C2" s="100"/>
      <c r="D2" s="100"/>
      <c r="E2" s="100"/>
      <c r="F2" s="100"/>
      <c r="G2" s="100"/>
      <c r="H2" s="100"/>
      <c r="I2" s="100"/>
      <c r="J2" s="100"/>
    </row>
    <row r="3" spans="2:28" ht="30" x14ac:dyDescent="0.55000000000000004">
      <c r="B3" s="100" t="s">
        <v>18</v>
      </c>
      <c r="C3" s="100"/>
      <c r="D3" s="100"/>
      <c r="E3" s="100"/>
      <c r="F3" s="100"/>
      <c r="G3" s="100"/>
      <c r="H3" s="100"/>
      <c r="I3" s="100"/>
      <c r="J3" s="100"/>
    </row>
    <row r="4" spans="2:28" ht="30" x14ac:dyDescent="0.55000000000000004">
      <c r="B4" s="100" t="s">
        <v>72</v>
      </c>
      <c r="C4" s="100"/>
      <c r="D4" s="100"/>
      <c r="E4" s="100"/>
      <c r="F4" s="100"/>
      <c r="G4" s="100"/>
      <c r="H4" s="100"/>
      <c r="I4" s="100"/>
      <c r="J4" s="100"/>
    </row>
    <row r="5" spans="2:28" ht="64.5" customHeight="1" x14ac:dyDescent="0.55000000000000004"/>
    <row r="6" spans="2:28" ht="30" x14ac:dyDescent="0.55000000000000004">
      <c r="B6" s="104" t="s">
        <v>47</v>
      </c>
      <c r="C6" s="104"/>
      <c r="D6" s="104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2:28" ht="30" x14ac:dyDescent="0.55000000000000004">
      <c r="B7" s="9"/>
      <c r="D7" s="103" t="s">
        <v>20</v>
      </c>
      <c r="E7" s="103"/>
      <c r="F7" s="103"/>
      <c r="G7" s="103"/>
      <c r="H7" s="103"/>
      <c r="I7" s="8"/>
      <c r="J7" s="65" t="s">
        <v>21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3" customFormat="1" ht="51" customHeight="1" x14ac:dyDescent="0.6">
      <c r="B8" s="103" t="s">
        <v>22</v>
      </c>
      <c r="C8" s="11"/>
      <c r="D8" s="103" t="s">
        <v>15</v>
      </c>
      <c r="E8" s="11"/>
      <c r="F8" s="103" t="s">
        <v>26</v>
      </c>
      <c r="G8" s="11"/>
      <c r="H8" s="103" t="s">
        <v>11</v>
      </c>
      <c r="J8" s="43" t="s">
        <v>15</v>
      </c>
    </row>
    <row r="9" spans="2:28" s="3" customFormat="1" x14ac:dyDescent="0.55000000000000004">
      <c r="B9" s="3" t="s">
        <v>32</v>
      </c>
      <c r="D9" s="52">
        <f>'درآمد سپرده بانکی'!D15</f>
        <v>9673918084</v>
      </c>
      <c r="F9" s="66">
        <f>D9/$D$14</f>
        <v>0.81816518139538219</v>
      </c>
      <c r="G9" s="4"/>
      <c r="H9" s="66">
        <f>D9/'سرمایه گذاری ها'!$O$15</f>
        <v>1.0426924136199068E-2</v>
      </c>
      <c r="J9" s="52">
        <f>'درآمد سپرده بانکی'!H15</f>
        <v>35272314621</v>
      </c>
    </row>
    <row r="10" spans="2:28" s="3" customFormat="1" x14ac:dyDescent="0.55000000000000004">
      <c r="B10" s="3" t="s">
        <v>52</v>
      </c>
      <c r="D10" s="52">
        <f>'سایر درآمدها'!D10</f>
        <v>0</v>
      </c>
      <c r="F10" s="66">
        <f t="shared" ref="F10:F12" si="0">D10/$D$14</f>
        <v>0</v>
      </c>
      <c r="G10" s="4"/>
      <c r="H10" s="66">
        <f>D10/'سرمایه گذاری ها'!$O$15</f>
        <v>0</v>
      </c>
      <c r="J10" s="52">
        <f>'سایر درآمدها'!F12</f>
        <v>18165232</v>
      </c>
    </row>
    <row r="11" spans="2:28" s="3" customFormat="1" x14ac:dyDescent="0.55000000000000004">
      <c r="B11" s="3" t="s">
        <v>31</v>
      </c>
      <c r="D11" s="52">
        <v>0</v>
      </c>
      <c r="F11" s="66">
        <f t="shared" si="0"/>
        <v>0</v>
      </c>
      <c r="G11" s="4"/>
      <c r="H11" s="66">
        <f>D11/'سرمایه گذاری ها'!$O$15</f>
        <v>0</v>
      </c>
      <c r="J11" s="52">
        <v>0</v>
      </c>
    </row>
    <row r="12" spans="2:28" s="3" customFormat="1" x14ac:dyDescent="0.55000000000000004">
      <c r="B12" s="3" t="s">
        <v>40</v>
      </c>
      <c r="D12" s="52">
        <v>2150000000</v>
      </c>
      <c r="F12" s="66">
        <f t="shared" si="0"/>
        <v>0.18183481860461781</v>
      </c>
      <c r="G12" s="4"/>
      <c r="H12" s="66">
        <f>D12/'سرمایه گذاری ها'!$O$15</f>
        <v>2.31735339271744E-3</v>
      </c>
      <c r="J12" s="52">
        <v>4350000000</v>
      </c>
    </row>
    <row r="13" spans="2:28" s="3" customFormat="1" ht="12" customHeight="1" x14ac:dyDescent="0.55000000000000004">
      <c r="D13" s="52"/>
      <c r="F13" s="66"/>
      <c r="G13" s="4"/>
      <c r="H13" s="66"/>
      <c r="J13" s="52"/>
    </row>
    <row r="14" spans="2:28" ht="24.75" thickBot="1" x14ac:dyDescent="0.65">
      <c r="B14" s="10" t="s">
        <v>33</v>
      </c>
      <c r="D14" s="67">
        <f>SUM(D9:D12)</f>
        <v>11823918084</v>
      </c>
      <c r="E14" s="68"/>
      <c r="F14" s="69">
        <f>SUM(F9:F12)</f>
        <v>1</v>
      </c>
      <c r="G14" s="70"/>
      <c r="H14" s="71">
        <f>SUM(H9:H12)</f>
        <v>1.2744277528916508E-2</v>
      </c>
      <c r="J14" s="67">
        <f>SUM(J9:J12)</f>
        <v>39640479853</v>
      </c>
    </row>
    <row r="15" spans="2:28" ht="21.75" thickTop="1" x14ac:dyDescent="0.55000000000000004">
      <c r="D15" s="2"/>
    </row>
    <row r="16" spans="2:28" x14ac:dyDescent="0.55000000000000004">
      <c r="H16" s="1" t="s">
        <v>44</v>
      </c>
    </row>
    <row r="17" spans="2:10" x14ac:dyDescent="0.55000000000000004">
      <c r="H17" s="72"/>
    </row>
    <row r="18" spans="2:10" x14ac:dyDescent="0.55000000000000004">
      <c r="H18" s="73"/>
    </row>
    <row r="19" spans="2:10" ht="27" customHeight="1" x14ac:dyDescent="0.75">
      <c r="B19" s="118">
        <v>5</v>
      </c>
      <c r="C19" s="118"/>
      <c r="D19" s="118"/>
      <c r="E19" s="118"/>
      <c r="F19" s="118"/>
      <c r="G19" s="118"/>
      <c r="H19" s="118"/>
      <c r="I19" s="118"/>
      <c r="J19" s="118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17"/>
  <sheetViews>
    <sheetView rightToLeft="1" view="pageBreakPreview" zoomScale="85" zoomScaleNormal="55" zoomScaleSheetLayoutView="85" workbookViewId="0">
      <selection activeCell="D20" sqref="D20"/>
    </sheetView>
  </sheetViews>
  <sheetFormatPr defaultColWidth="9.140625" defaultRowHeight="21.75" customHeight="1" x14ac:dyDescent="0.25"/>
  <cols>
    <col min="1" max="1" width="2.7109375" style="53" customWidth="1"/>
    <col min="2" max="2" width="37.5703125" style="53" bestFit="1" customWidth="1"/>
    <col min="3" max="3" width="1" style="53" customWidth="1"/>
    <col min="4" max="4" width="18.28515625" style="53" bestFit="1" customWidth="1"/>
    <col min="5" max="5" width="3" style="53" bestFit="1" customWidth="1"/>
    <col min="6" max="6" width="13.140625" style="53" bestFit="1" customWidth="1"/>
    <col min="7" max="7" width="3" style="53" bestFit="1" customWidth="1"/>
    <col min="8" max="8" width="18.28515625" style="53" bestFit="1" customWidth="1"/>
    <col min="9" max="9" width="3" style="53" bestFit="1" customWidth="1"/>
    <col min="10" max="10" width="19.5703125" style="53" bestFit="1" customWidth="1"/>
    <col min="11" max="11" width="3" style="53" bestFit="1" customWidth="1"/>
    <col min="12" max="12" width="13.140625" style="53" bestFit="1" customWidth="1"/>
    <col min="13" max="13" width="3" style="53" bestFit="1" customWidth="1"/>
    <col min="14" max="14" width="19.5703125" style="53" customWidth="1"/>
    <col min="15" max="15" width="1" style="53" customWidth="1"/>
    <col min="16" max="16" width="15.7109375" style="53" bestFit="1" customWidth="1"/>
    <col min="17" max="17" width="9.140625" style="53"/>
    <col min="18" max="18" width="14.28515625" style="53" bestFit="1" customWidth="1"/>
    <col min="19" max="16384" width="9.140625" style="53"/>
  </cols>
  <sheetData>
    <row r="2" spans="1:16" ht="27" customHeight="1" x14ac:dyDescent="0.25">
      <c r="B2" s="122" t="s">
        <v>39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ht="27" customHeight="1" x14ac:dyDescent="0.25">
      <c r="B3" s="122" t="s">
        <v>18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ht="27" customHeight="1" x14ac:dyDescent="0.25">
      <c r="B4" s="122" t="s">
        <v>72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6" s="55" customFormat="1" ht="21.7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6" s="1" customFormat="1" ht="21.75" customHeight="1" x14ac:dyDescent="0.55000000000000004">
      <c r="B6" s="121" t="s">
        <v>55</v>
      </c>
      <c r="C6" s="121"/>
      <c r="D6" s="121"/>
      <c r="E6" s="121"/>
      <c r="F6" s="121"/>
      <c r="G6" s="121"/>
      <c r="H6" s="121"/>
      <c r="I6" s="121"/>
      <c r="J6" s="121"/>
      <c r="K6" s="56"/>
      <c r="L6" s="56"/>
      <c r="M6" s="56"/>
      <c r="N6" s="56"/>
      <c r="O6" s="8"/>
      <c r="P6" s="8"/>
    </row>
    <row r="7" spans="1:16" s="1" customFormat="1" ht="21.75" customHeight="1" x14ac:dyDescent="0.55000000000000004">
      <c r="B7" s="57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8"/>
      <c r="P7" s="8"/>
    </row>
    <row r="8" spans="1:16" s="55" customFormat="1" ht="21.75" customHeight="1" x14ac:dyDescent="0.25">
      <c r="B8" s="58" t="s">
        <v>19</v>
      </c>
      <c r="C8" s="54"/>
      <c r="D8" s="123" t="s">
        <v>20</v>
      </c>
      <c r="E8" s="123" t="s">
        <v>20</v>
      </c>
      <c r="F8" s="123" t="s">
        <v>20</v>
      </c>
      <c r="G8" s="123" t="s">
        <v>20</v>
      </c>
      <c r="H8" s="123" t="s">
        <v>20</v>
      </c>
      <c r="I8" s="54"/>
      <c r="J8" s="123" t="s">
        <v>21</v>
      </c>
      <c r="K8" s="123" t="s">
        <v>21</v>
      </c>
      <c r="L8" s="123" t="s">
        <v>21</v>
      </c>
      <c r="M8" s="123" t="s">
        <v>21</v>
      </c>
      <c r="N8" s="123" t="s">
        <v>21</v>
      </c>
    </row>
    <row r="9" spans="1:16" s="60" customFormat="1" ht="58.5" customHeight="1" x14ac:dyDescent="0.25">
      <c r="B9" s="120" t="s">
        <v>22</v>
      </c>
      <c r="C9" s="54"/>
      <c r="D9" s="120" t="s">
        <v>23</v>
      </c>
      <c r="E9" s="59"/>
      <c r="F9" s="120" t="s">
        <v>24</v>
      </c>
      <c r="G9" s="59"/>
      <c r="H9" s="120" t="s">
        <v>25</v>
      </c>
      <c r="I9" s="54"/>
      <c r="J9" s="120" t="s">
        <v>23</v>
      </c>
      <c r="K9" s="59"/>
      <c r="L9" s="120" t="s">
        <v>24</v>
      </c>
      <c r="M9" s="59"/>
      <c r="N9" s="120" t="s">
        <v>25</v>
      </c>
    </row>
    <row r="10" spans="1:16" s="55" customFormat="1" ht="23.25" customHeight="1" x14ac:dyDescent="0.25">
      <c r="B10" s="61" t="s">
        <v>62</v>
      </c>
      <c r="C10" s="54"/>
      <c r="D10" s="96">
        <v>5579423676</v>
      </c>
      <c r="E10" s="75"/>
      <c r="F10" s="96">
        <v>10977035</v>
      </c>
      <c r="G10" s="75"/>
      <c r="H10" s="74">
        <f>D10-F10</f>
        <v>5568446641</v>
      </c>
      <c r="I10" s="75"/>
      <c r="J10" s="74">
        <v>19213024373</v>
      </c>
      <c r="K10" s="75"/>
      <c r="L10" s="74">
        <v>20099759</v>
      </c>
      <c r="M10" s="75"/>
      <c r="N10" s="74">
        <f>J10-L10</f>
        <v>19192924614</v>
      </c>
    </row>
    <row r="11" spans="1:16" s="55" customFormat="1" ht="23.25" customHeight="1" x14ac:dyDescent="0.25">
      <c r="B11" s="61" t="s">
        <v>63</v>
      </c>
      <c r="C11" s="54"/>
      <c r="D11" s="96">
        <v>2881253647</v>
      </c>
      <c r="E11" s="75"/>
      <c r="F11" s="96">
        <v>2245455</v>
      </c>
      <c r="G11" s="75"/>
      <c r="H11" s="74">
        <f>D11-F11</f>
        <v>2879008192</v>
      </c>
      <c r="I11" s="75"/>
      <c r="J11" s="74">
        <v>11340369881</v>
      </c>
      <c r="K11" s="75"/>
      <c r="L11" s="74">
        <v>5895272</v>
      </c>
      <c r="M11" s="75"/>
      <c r="N11" s="74">
        <f>J11-L11</f>
        <v>11334474609</v>
      </c>
    </row>
    <row r="12" spans="1:16" s="55" customFormat="1" ht="23.25" customHeight="1" x14ac:dyDescent="0.25">
      <c r="B12" s="61" t="s">
        <v>64</v>
      </c>
      <c r="C12" s="54"/>
      <c r="D12" s="96">
        <v>1212845772</v>
      </c>
      <c r="E12" s="75"/>
      <c r="F12" s="96">
        <v>-3622301</v>
      </c>
      <c r="G12" s="75"/>
      <c r="H12" s="74">
        <f>D12-F12</f>
        <v>1216468073</v>
      </c>
      <c r="I12" s="75"/>
      <c r="J12" s="74">
        <v>4466113463</v>
      </c>
      <c r="K12" s="75"/>
      <c r="L12" s="74">
        <v>0</v>
      </c>
      <c r="M12" s="75"/>
      <c r="N12" s="74">
        <f>J12-L12</f>
        <v>4466113463</v>
      </c>
    </row>
    <row r="13" spans="1:16" s="55" customFormat="1" ht="23.25" customHeight="1" x14ac:dyDescent="0.25">
      <c r="B13" s="61" t="s">
        <v>65</v>
      </c>
      <c r="C13" s="54"/>
      <c r="D13" s="96">
        <v>384533</v>
      </c>
      <c r="E13" s="75"/>
      <c r="F13" s="96">
        <v>0</v>
      </c>
      <c r="G13" s="75"/>
      <c r="H13" s="74">
        <f t="shared" ref="H13:H14" si="0">D13-F13</f>
        <v>384533</v>
      </c>
      <c r="I13" s="75"/>
      <c r="J13" s="74">
        <v>252764220</v>
      </c>
      <c r="K13" s="75"/>
      <c r="L13" s="74">
        <v>0</v>
      </c>
      <c r="M13" s="75"/>
      <c r="N13" s="74">
        <f t="shared" ref="N13:N14" si="1">J13-L13</f>
        <v>252764220</v>
      </c>
    </row>
    <row r="14" spans="1:16" s="55" customFormat="1" ht="23.25" customHeight="1" x14ac:dyDescent="0.25">
      <c r="B14" s="61" t="s">
        <v>66</v>
      </c>
      <c r="C14" s="54"/>
      <c r="D14" s="96">
        <v>10456</v>
      </c>
      <c r="E14" s="75"/>
      <c r="F14" s="96">
        <v>0</v>
      </c>
      <c r="G14" s="75"/>
      <c r="H14" s="74">
        <f t="shared" si="0"/>
        <v>10456</v>
      </c>
      <c r="I14" s="75"/>
      <c r="J14" s="74">
        <v>42684</v>
      </c>
      <c r="K14" s="75"/>
      <c r="L14" s="74">
        <v>0</v>
      </c>
      <c r="M14" s="75"/>
      <c r="N14" s="74">
        <f t="shared" si="1"/>
        <v>42684</v>
      </c>
    </row>
    <row r="15" spans="1:16" s="55" customFormat="1" ht="21.75" customHeight="1" thickBot="1" x14ac:dyDescent="0.3">
      <c r="B15" s="62" t="s">
        <v>33</v>
      </c>
      <c r="C15" s="63"/>
      <c r="D15" s="64">
        <f>SUM(D10:D14)</f>
        <v>9673918084</v>
      </c>
      <c r="E15" s="64"/>
      <c r="F15" s="131">
        <f>SUM(F10:F14)</f>
        <v>9600189</v>
      </c>
      <c r="G15" s="64"/>
      <c r="H15" s="64">
        <f>SUM(H10:H14)</f>
        <v>9664317895</v>
      </c>
      <c r="I15" s="64"/>
      <c r="J15" s="64">
        <f>SUM(J10:J14)</f>
        <v>35272314621</v>
      </c>
      <c r="K15" s="64"/>
      <c r="L15" s="64">
        <f>SUM(L10:L14)</f>
        <v>25995031</v>
      </c>
      <c r="M15" s="64"/>
      <c r="N15" s="64">
        <f>SUM(N10:N14)</f>
        <v>35246319590</v>
      </c>
    </row>
    <row r="16" spans="1:16" ht="21.75" customHeight="1" thickTop="1" x14ac:dyDescent="0.25">
      <c r="A16" s="119">
        <v>6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1.75" customHeigh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</sheetData>
  <sortState xmlns:xlrd2="http://schemas.microsoft.com/office/spreadsheetml/2017/richdata2" ref="B10:N14">
    <sortCondition descending="1" ref="N10:N14"/>
  </sortState>
  <mergeCells count="14">
    <mergeCell ref="A16:N17"/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Z16"/>
  <sheetViews>
    <sheetView rightToLeft="1" tabSelected="1" view="pageBreakPreview" zoomScale="90" zoomScaleNormal="85" zoomScaleSheetLayoutView="90" workbookViewId="0">
      <selection activeCell="A18" sqref="A18:XFD22"/>
    </sheetView>
  </sheetViews>
  <sheetFormatPr defaultColWidth="9.140625" defaultRowHeight="21.75" customHeight="1" x14ac:dyDescent="0.55000000000000004"/>
  <cols>
    <col min="1" max="1" width="3" style="1" customWidth="1"/>
    <col min="2" max="2" width="75.42578125" style="1" bestFit="1" customWidth="1"/>
    <col min="3" max="3" width="1" style="1" customWidth="1"/>
    <col min="4" max="4" width="18.7109375" style="1" bestFit="1" customWidth="1"/>
    <col min="5" max="5" width="1" style="1" customWidth="1"/>
    <col min="6" max="6" width="15" style="1" bestFit="1" customWidth="1"/>
    <col min="7" max="7" width="1" style="1" customWidth="1"/>
    <col min="8" max="8" width="20.28515625" style="1" bestFit="1" customWidth="1"/>
    <col min="9" max="9" width="1" style="1" customWidth="1"/>
    <col min="10" max="10" width="22.5703125" style="1" customWidth="1"/>
    <col min="11" max="11" width="1" style="1" customWidth="1"/>
    <col min="12" max="12" width="14.5703125" style="1" bestFit="1" customWidth="1"/>
    <col min="13" max="16384" width="9.140625" style="1"/>
  </cols>
  <sheetData>
    <row r="2" spans="1:26" ht="31.5" customHeight="1" x14ac:dyDescent="0.55000000000000004">
      <c r="B2" s="100" t="s">
        <v>39</v>
      </c>
      <c r="C2" s="100"/>
      <c r="D2" s="100"/>
      <c r="E2" s="100"/>
      <c r="F2" s="100"/>
      <c r="G2" s="100"/>
      <c r="H2" s="100"/>
      <c r="I2" s="100"/>
      <c r="J2" s="100"/>
    </row>
    <row r="3" spans="1:26" ht="31.5" customHeight="1" x14ac:dyDescent="0.55000000000000004">
      <c r="B3" s="100" t="s">
        <v>18</v>
      </c>
      <c r="C3" s="100"/>
      <c r="D3" s="100"/>
      <c r="E3" s="100"/>
      <c r="F3" s="100"/>
      <c r="G3" s="100"/>
      <c r="H3" s="100"/>
      <c r="I3" s="100"/>
      <c r="J3" s="100"/>
    </row>
    <row r="4" spans="1:26" ht="31.5" customHeight="1" x14ac:dyDescent="0.55000000000000004">
      <c r="B4" s="100" t="s">
        <v>72</v>
      </c>
      <c r="C4" s="100"/>
      <c r="D4" s="100"/>
      <c r="E4" s="100"/>
      <c r="F4" s="100"/>
      <c r="G4" s="100"/>
      <c r="H4" s="100"/>
      <c r="I4" s="100"/>
      <c r="J4" s="100"/>
    </row>
    <row r="5" spans="1:26" ht="73.5" customHeight="1" x14ac:dyDescent="0.55000000000000004"/>
    <row r="6" spans="1:26" ht="30" x14ac:dyDescent="0.55000000000000004">
      <c r="B6" s="104" t="s">
        <v>48</v>
      </c>
      <c r="C6" s="104"/>
      <c r="D6" s="104"/>
      <c r="E6" s="104"/>
      <c r="F6" s="104"/>
      <c r="G6" s="104"/>
      <c r="H6" s="104"/>
      <c r="I6" s="104"/>
      <c r="J6" s="10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0" x14ac:dyDescent="0.55000000000000004">
      <c r="B7" s="9"/>
      <c r="D7" s="45"/>
      <c r="E7" s="45"/>
      <c r="F7" s="45"/>
      <c r="G7" s="45"/>
      <c r="H7" s="45"/>
      <c r="I7" s="45"/>
      <c r="J7" s="45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" customFormat="1" ht="31.5" customHeight="1" x14ac:dyDescent="0.55000000000000004">
      <c r="B8" s="126" t="s">
        <v>27</v>
      </c>
      <c r="C8" s="126" t="s">
        <v>27</v>
      </c>
      <c r="D8" s="126" t="s">
        <v>20</v>
      </c>
      <c r="E8" s="126" t="s">
        <v>20</v>
      </c>
      <c r="F8" s="126" t="s">
        <v>20</v>
      </c>
      <c r="H8" s="126" t="s">
        <v>21</v>
      </c>
      <c r="I8" s="126" t="s">
        <v>21</v>
      </c>
      <c r="J8" s="126" t="s">
        <v>21</v>
      </c>
    </row>
    <row r="9" spans="1:26" s="11" customFormat="1" ht="50.25" customHeight="1" x14ac:dyDescent="0.6">
      <c r="B9" s="125" t="s">
        <v>28</v>
      </c>
      <c r="D9" s="125" t="s">
        <v>29</v>
      </c>
      <c r="F9" s="125" t="s">
        <v>30</v>
      </c>
      <c r="H9" s="125" t="s">
        <v>29</v>
      </c>
      <c r="J9" s="125" t="s">
        <v>30</v>
      </c>
    </row>
    <row r="10" spans="1:26" s="3" customFormat="1" ht="21.75" customHeight="1" x14ac:dyDescent="0.55000000000000004">
      <c r="B10" s="14" t="s">
        <v>67</v>
      </c>
      <c r="D10" s="29">
        <v>5579423676</v>
      </c>
      <c r="E10" s="4"/>
      <c r="F10" s="7"/>
      <c r="G10" s="4"/>
      <c r="H10" s="29">
        <v>19213024373</v>
      </c>
      <c r="I10" s="4"/>
      <c r="J10" s="42"/>
    </row>
    <row r="11" spans="1:26" s="3" customFormat="1" ht="21.75" customHeight="1" x14ac:dyDescent="0.55000000000000004">
      <c r="B11" s="87" t="s">
        <v>63</v>
      </c>
      <c r="D11" s="88">
        <v>2881253647</v>
      </c>
      <c r="E11" s="4"/>
      <c r="F11" s="89"/>
      <c r="G11" s="4"/>
      <c r="H11" s="88">
        <v>11340369881</v>
      </c>
      <c r="I11" s="4"/>
      <c r="J11" s="44"/>
    </row>
    <row r="12" spans="1:26" s="3" customFormat="1" ht="21.75" customHeight="1" x14ac:dyDescent="0.55000000000000004">
      <c r="B12" s="87" t="s">
        <v>68</v>
      </c>
      <c r="D12" s="88">
        <v>1212845772</v>
      </c>
      <c r="E12" s="4"/>
      <c r="F12" s="89"/>
      <c r="G12" s="4"/>
      <c r="H12" s="88">
        <v>4466113463</v>
      </c>
      <c r="I12" s="4"/>
      <c r="J12" s="44"/>
    </row>
    <row r="13" spans="1:26" s="3" customFormat="1" ht="21.75" customHeight="1" x14ac:dyDescent="0.55000000000000004">
      <c r="B13" s="87" t="s">
        <v>69</v>
      </c>
      <c r="D13" s="88">
        <v>384533</v>
      </c>
      <c r="E13" s="98"/>
      <c r="F13" s="98"/>
      <c r="G13" s="98"/>
      <c r="H13" s="88">
        <v>252764220</v>
      </c>
      <c r="I13" s="4"/>
      <c r="J13" s="44"/>
    </row>
    <row r="14" spans="1:26" s="3" customFormat="1" ht="21.75" customHeight="1" x14ac:dyDescent="0.55000000000000004">
      <c r="B14" s="87" t="s">
        <v>66</v>
      </c>
      <c r="D14" s="88">
        <v>10456</v>
      </c>
      <c r="E14" s="4"/>
      <c r="F14" s="89"/>
      <c r="G14" s="4"/>
      <c r="H14" s="88">
        <v>42684</v>
      </c>
      <c r="I14" s="4"/>
      <c r="J14" s="44"/>
    </row>
    <row r="15" spans="1:26" ht="21.75" customHeight="1" thickBot="1" x14ac:dyDescent="0.6">
      <c r="B15" s="124" t="s">
        <v>33</v>
      </c>
      <c r="C15" s="124"/>
      <c r="D15" s="30">
        <f>SUM(D10:D14)</f>
        <v>9673918084</v>
      </c>
      <c r="E15" s="31"/>
      <c r="F15" s="32"/>
      <c r="G15" s="31"/>
      <c r="H15" s="30">
        <f>SUM(H10:H14)</f>
        <v>35272314621</v>
      </c>
      <c r="I15" s="31"/>
      <c r="J15" s="32"/>
    </row>
    <row r="16" spans="1:26" ht="33" customHeight="1" thickTop="1" x14ac:dyDescent="0.75">
      <c r="A16" s="118">
        <v>7</v>
      </c>
      <c r="B16" s="118"/>
      <c r="C16" s="118"/>
      <c r="D16" s="118"/>
      <c r="E16" s="118"/>
      <c r="F16" s="118"/>
      <c r="G16" s="118"/>
      <c r="H16" s="118"/>
      <c r="I16" s="118"/>
      <c r="J16" s="118"/>
    </row>
  </sheetData>
  <sortState xmlns:xlrd2="http://schemas.microsoft.com/office/spreadsheetml/2017/richdata2" ref="B10:H14">
    <sortCondition descending="1" ref="H10:H14"/>
  </sortState>
  <mergeCells count="14">
    <mergeCell ref="A16:J16"/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AA17"/>
  <sheetViews>
    <sheetView rightToLeft="1" view="pageBreakPreview" zoomScaleNormal="100" zoomScaleSheetLayoutView="100" workbookViewId="0">
      <selection activeCell="B12" sqref="B12"/>
    </sheetView>
  </sheetViews>
  <sheetFormatPr defaultColWidth="9.140625" defaultRowHeight="21" x14ac:dyDescent="0.55000000000000004"/>
  <cols>
    <col min="1" max="1" width="2.5703125" style="1" customWidth="1"/>
    <col min="2" max="2" width="47.85546875" style="1" bestFit="1" customWidth="1"/>
    <col min="3" max="3" width="1" style="1" customWidth="1"/>
    <col min="4" max="4" width="17.85546875" style="1" bestFit="1" customWidth="1"/>
    <col min="5" max="5" width="1" style="1" customWidth="1"/>
    <col min="6" max="6" width="29" style="1" customWidth="1"/>
    <col min="7" max="8" width="1" style="1" customWidth="1"/>
    <col min="9" max="9" width="9.140625" style="1" customWidth="1"/>
    <col min="10" max="16384" width="9.140625" style="1"/>
  </cols>
  <sheetData>
    <row r="2" spans="2:27" ht="30" x14ac:dyDescent="0.55000000000000004">
      <c r="B2" s="100" t="s">
        <v>39</v>
      </c>
      <c r="C2" s="100"/>
      <c r="D2" s="100"/>
      <c r="E2" s="100"/>
      <c r="F2" s="100"/>
      <c r="G2" s="100"/>
    </row>
    <row r="3" spans="2:27" ht="30" x14ac:dyDescent="0.55000000000000004">
      <c r="B3" s="100" t="s">
        <v>18</v>
      </c>
      <c r="C3" s="100"/>
      <c r="D3" s="100"/>
      <c r="E3" s="100"/>
      <c r="F3" s="100"/>
      <c r="G3" s="100"/>
    </row>
    <row r="4" spans="2:27" ht="30" x14ac:dyDescent="0.55000000000000004">
      <c r="B4" s="100" t="s">
        <v>72</v>
      </c>
      <c r="C4" s="100"/>
      <c r="D4" s="100"/>
      <c r="E4" s="100"/>
      <c r="F4" s="100"/>
      <c r="G4" s="100"/>
    </row>
    <row r="5" spans="2:27" ht="64.5" customHeight="1" x14ac:dyDescent="0.55000000000000004"/>
    <row r="6" spans="2:27" ht="30" x14ac:dyDescent="0.55000000000000004">
      <c r="B6" s="9" t="s">
        <v>51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2:27" ht="30" x14ac:dyDescent="0.55000000000000004">
      <c r="B7" s="9"/>
      <c r="D7" s="127" t="s">
        <v>20</v>
      </c>
      <c r="E7" s="8"/>
      <c r="F7" s="129" t="s">
        <v>21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27" s="3" customFormat="1" ht="23.25" customHeight="1" x14ac:dyDescent="0.6">
      <c r="B8" s="127" t="s">
        <v>52</v>
      </c>
      <c r="C8" s="37"/>
      <c r="D8" s="128"/>
      <c r="E8" s="37"/>
      <c r="F8" s="130"/>
      <c r="G8" s="11"/>
    </row>
    <row r="9" spans="2:27" s="3" customFormat="1" ht="30" x14ac:dyDescent="0.55000000000000004">
      <c r="B9" s="128" t="s">
        <v>52</v>
      </c>
      <c r="C9" s="37"/>
      <c r="D9" s="39" t="s">
        <v>15</v>
      </c>
      <c r="E9" s="40"/>
      <c r="F9" s="39" t="s">
        <v>15</v>
      </c>
      <c r="G9" s="4"/>
    </row>
    <row r="10" spans="2:27" s="3" customFormat="1" x14ac:dyDescent="0.55000000000000004">
      <c r="B10" s="82" t="s">
        <v>53</v>
      </c>
      <c r="C10" s="83"/>
      <c r="D10" s="84">
        <v>0</v>
      </c>
      <c r="E10" s="83"/>
      <c r="F10" s="84">
        <v>18165232</v>
      </c>
      <c r="G10" s="4"/>
    </row>
    <row r="11" spans="2:27" s="3" customFormat="1" ht="12" customHeight="1" x14ac:dyDescent="0.55000000000000004">
      <c r="D11" s="38"/>
      <c r="E11" s="38"/>
      <c r="F11" s="38"/>
      <c r="G11" s="4"/>
    </row>
    <row r="12" spans="2:27" ht="24.75" thickBot="1" x14ac:dyDescent="0.65">
      <c r="B12" s="10" t="s">
        <v>33</v>
      </c>
      <c r="D12" s="41">
        <f>SUM(D10:D11)</f>
        <v>0</v>
      </c>
      <c r="E12" s="41"/>
      <c r="F12" s="41">
        <f>SUM(F10:F11)</f>
        <v>18165232</v>
      </c>
      <c r="G12" s="17"/>
    </row>
    <row r="13" spans="2:27" ht="21.75" thickTop="1" x14ac:dyDescent="0.55000000000000004">
      <c r="D13" s="2"/>
    </row>
    <row r="17" spans="1:6" ht="27" customHeight="1" x14ac:dyDescent="0.75">
      <c r="A17" s="118">
        <v>8</v>
      </c>
      <c r="B17" s="118"/>
      <c r="C17" s="118"/>
      <c r="D17" s="118"/>
      <c r="E17" s="118"/>
      <c r="F17" s="118"/>
    </row>
  </sheetData>
  <mergeCells count="7">
    <mergeCell ref="B2:G2"/>
    <mergeCell ref="B3:G3"/>
    <mergeCell ref="B4:G4"/>
    <mergeCell ref="B8:B9"/>
    <mergeCell ref="A17:F17"/>
    <mergeCell ref="D7:D8"/>
    <mergeCell ref="F7:F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صفحه اول </vt:lpstr>
      <vt:lpstr>سرمایه گذاری ها</vt:lpstr>
      <vt:lpstr>سهام پروژه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2024-11-24T12:49:28Z</cp:lastPrinted>
  <dcterms:created xsi:type="dcterms:W3CDTF">2021-12-28T12:49:50Z</dcterms:created>
  <dcterms:modified xsi:type="dcterms:W3CDTF">2026-04-26T05:43:38Z</dcterms:modified>
</cp:coreProperties>
</file>