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5\مرداد\سپهر\"/>
    </mc:Choice>
  </mc:AlternateContent>
  <bookViews>
    <workbookView xWindow="0" yWindow="0" windowWidth="28800" windowHeight="12180" activeTab="7"/>
  </bookViews>
  <sheets>
    <sheet name="صفحه اول " sheetId="17" r:id="rId1"/>
    <sheet name="سرمایه گذاری ها" sheetId="16" r:id="rId2"/>
    <sheet name="سهام پروژه" sheetId="1" r:id="rId3"/>
    <sheet name="سپرده" sheetId="6" r:id="rId4"/>
    <sheet name="جمع درآمدها" sheetId="15" r:id="rId5"/>
    <sheet name="سود اوراق بهادار و سپرده بانکی" sheetId="7" r:id="rId6"/>
    <sheet name="درآمد سپرده بانکی" sheetId="13" r:id="rId7"/>
    <sheet name="سایر درآمدها" sheetId="18" r:id="rId8"/>
  </sheets>
  <definedNames>
    <definedName name="_xlnm._FilterDatabase" localSheetId="1" hidden="1">'سرمایه گذاری ها'!$E$12:$Q$14</definedName>
    <definedName name="_xlnm._FilterDatabase" localSheetId="2" hidden="1">'سهام پروژه'!$C$11:$AA$16</definedName>
    <definedName name="_xlnm.Print_Area" localSheetId="4">'جمع درآمدها'!$A$1:$J$19</definedName>
    <definedName name="_xlnm.Print_Area" localSheetId="3">سپرده!$A$1:$K$20</definedName>
    <definedName name="_xlnm.Print_Area" localSheetId="1">'سرمایه گذاری ها'!$A$1:$S$19</definedName>
    <definedName name="_xlnm.Print_Area" localSheetId="0">'صفحه اول '!$A$1:$K$39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18" l="1"/>
  <c r="I14" i="6" l="1"/>
  <c r="N11" i="7"/>
  <c r="H10" i="7"/>
  <c r="I17" i="1"/>
  <c r="G13" i="16" s="1"/>
  <c r="G17" i="1"/>
  <c r="N13" i="7" l="1"/>
  <c r="N14" i="7"/>
  <c r="H13" i="7"/>
  <c r="H14" i="7"/>
  <c r="H12" i="7"/>
  <c r="H11" i="7"/>
  <c r="I11" i="6"/>
  <c r="D10" i="15"/>
  <c r="I12" i="6" l="1"/>
  <c r="I13" i="6"/>
  <c r="I15" i="6"/>
  <c r="I16" i="6"/>
  <c r="D15" i="7"/>
  <c r="F15" i="7"/>
  <c r="J15" i="7"/>
  <c r="L15" i="7"/>
  <c r="N12" i="7"/>
  <c r="N10" i="7"/>
  <c r="C18" i="6"/>
  <c r="E18" i="6"/>
  <c r="G18" i="6"/>
  <c r="M17" i="1"/>
  <c r="I13" i="16" s="1"/>
  <c r="N15" i="7" l="1"/>
  <c r="H15" i="7"/>
  <c r="I18" i="6"/>
  <c r="Q17" i="1"/>
  <c r="E13" i="16"/>
  <c r="M13" i="16" s="1"/>
  <c r="O13" i="16" s="1"/>
  <c r="W12" i="1"/>
  <c r="Y12" i="1" s="1"/>
  <c r="K14" i="16" l="1"/>
  <c r="I14" i="16"/>
  <c r="D15" i="13" l="1"/>
  <c r="D9" i="15" s="1"/>
  <c r="E14" i="16" l="1"/>
  <c r="M14" i="16" s="1"/>
  <c r="W11" i="1"/>
  <c r="H15" i="13"/>
  <c r="J9" i="15" s="1"/>
  <c r="Y11" i="1" l="1"/>
  <c r="Y17" i="1" s="1"/>
  <c r="W17" i="1"/>
  <c r="O14" i="16"/>
  <c r="G14" i="16"/>
  <c r="F12" i="18"/>
  <c r="D12" i="18"/>
  <c r="J10" i="15" l="1"/>
  <c r="J14" i="15" s="1"/>
  <c r="D14" i="15"/>
  <c r="E15" i="16"/>
  <c r="O15" i="16" l="1"/>
  <c r="F10" i="15"/>
  <c r="F11" i="15"/>
  <c r="F12" i="15"/>
  <c r="F9" i="15"/>
  <c r="G15" i="16"/>
  <c r="M15" i="16"/>
  <c r="K15" i="16"/>
  <c r="I15" i="16"/>
  <c r="K14" i="6" l="1"/>
  <c r="K15" i="6"/>
  <c r="K13" i="6"/>
  <c r="K12" i="6"/>
  <c r="K16" i="6"/>
  <c r="Q13" i="16"/>
  <c r="AA13" i="1"/>
  <c r="AA12" i="1"/>
  <c r="Q14" i="16"/>
  <c r="AA11" i="1"/>
  <c r="H10" i="15"/>
  <c r="H9" i="15"/>
  <c r="K11" i="6"/>
  <c r="AA14" i="1"/>
  <c r="AA15" i="1"/>
  <c r="H12" i="15"/>
  <c r="H11" i="15"/>
  <c r="F14" i="15"/>
  <c r="Q15" i="16"/>
  <c r="AA17" i="1" l="1"/>
  <c r="K18" i="6"/>
  <c r="H14" i="15"/>
</calcChain>
</file>

<file path=xl/sharedStrings.xml><?xml version="1.0" encoding="utf-8"?>
<sst xmlns="http://schemas.openxmlformats.org/spreadsheetml/2006/main" count="196" uniqueCount="75">
  <si>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</si>
  <si>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</si>
  <si>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</si>
  <si>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</si>
  <si>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</si>
  <si>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</si>
  <si>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</si>
  <si>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</si>
  <si>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</si>
  <si>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</si>
  <si>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</si>
  <si>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</si>
  <si>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</si>
  <si>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</si>
  <si>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</si>
  <si>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</si>
  <si>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</si>
  <si>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</si>
  <si>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</si>
  <si>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</si>
  <si>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</si>
  <si>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</si>
  <si>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</si>
  <si>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</si>
  <si>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</si>
  <si>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</si>
  <si>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</si>
  <si>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</si>
  <si>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</si>
  <si>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</si>
  <si>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</si>
  <si>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اوراق بهادار</t>
  </si>
  <si>
    <t>درآمد سپرده بانکی</t>
  </si>
  <si>
    <t>جمع کل</t>
  </si>
  <si>
    <t>1. سرمایه گذاری ها</t>
  </si>
  <si>
    <t>طبقه دارایی</t>
  </si>
  <si>
    <t>افزایش طی دوره</t>
  </si>
  <si>
    <t>کاهش طی دوره</t>
  </si>
  <si>
    <t>سپرده های بانکی</t>
  </si>
  <si>
    <t>صندوق سرمایه‌گذاری جسورانه سپهر یکم</t>
  </si>
  <si>
    <t>سرمایه‌گذاری در سهام پروژه های سرمایه گذاری</t>
  </si>
  <si>
    <t>شرکت زیست بوم خلاق سلام</t>
  </si>
  <si>
    <t>1.1. سرمایه گذاری در سهام پروژه های سرمایه گذاری (سرمایه گذاری های جسورانه)</t>
  </si>
  <si>
    <t>شرکت هنربخشان نوین شایگان</t>
  </si>
  <si>
    <t xml:space="preserve"> </t>
  </si>
  <si>
    <t>شرکت روایتگران شهر روشن</t>
  </si>
  <si>
    <t>2. درآمد حاصل از سرمایه گذاری ها</t>
  </si>
  <si>
    <t>2.2. درآمد حاصل از سپرده های بانکی</t>
  </si>
  <si>
    <t>سرمایه گذاری های جسورانه (سهام پروژه های در جریان) *</t>
  </si>
  <si>
    <t>بازی سازان بزرگ راهی نو</t>
  </si>
  <si>
    <t>2.3. سایر درآمدها</t>
  </si>
  <si>
    <t>سایر درآمدها</t>
  </si>
  <si>
    <t>معین برای سایر درآمدهای تنزیل سود بانک</t>
  </si>
  <si>
    <t>شرکت توسعه ارتباطات هوشمند تبیان</t>
  </si>
  <si>
    <t>2.1. سود  سپرده های بانکی</t>
  </si>
  <si>
    <t>سپرده موسسه اعتباری ملل نارمک</t>
  </si>
  <si>
    <t>سپرده بانک گردشگری اقدسیه</t>
  </si>
  <si>
    <t>سپرده بانک پاسارگاد ملاصدرا</t>
  </si>
  <si>
    <t>سپرده بانک خاورمیانه نیایش</t>
  </si>
  <si>
    <t>سپرده بانک ایران زمین انقلاب</t>
  </si>
  <si>
    <t>سپرده بانک ملت ملاصدرا</t>
  </si>
  <si>
    <t xml:space="preserve"> موسسه اعتباری ملل نارمک</t>
  </si>
  <si>
    <t xml:space="preserve"> بانک گردشگری اقدسیه</t>
  </si>
  <si>
    <t>بانک پاسارگاد ملاصدرا</t>
  </si>
  <si>
    <t>بانک خاورمیانه نیایش</t>
  </si>
  <si>
    <t xml:space="preserve"> بانک ایران زمین انقلاب</t>
  </si>
  <si>
    <t>موسسه اعتباری ملل نارمک</t>
  </si>
  <si>
    <t xml:space="preserve"> بانک پاسارگاد ملاصدرا</t>
  </si>
  <si>
    <t xml:space="preserve"> بانک خاورمیانه نیایش</t>
  </si>
  <si>
    <t>1.2. سرمایه گذاری در سپرده های بانکی</t>
  </si>
  <si>
    <t>1405/04/31</t>
  </si>
  <si>
    <t>برای ماه منتهی به 1405/05/31</t>
  </si>
  <si>
    <t>1405/05/31</t>
  </si>
  <si>
    <t>برای ماه منتهی به  1405/05/31</t>
  </si>
  <si>
    <t xml:space="preserve"> 1405/05/31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</si>
</sst>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_(* #,##0.000_);_(* \(#,##0.000\);_(* &quot;-&quot;??_);_(@_)"/>
  </numFmts>
  <fonts count="17" x14ac:knownFonts="1">
    <font>
      <sz val="11"/>
      <name val="Calibri"/>
    </font>
    <font>
      <sz val="11"/>
      <name val="Calibri"/>
      <family val="2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b/>
      <sz val="28"/>
      <color rgb="FF000000"/>
      <name val="B Zar"/>
      <charset val="178"/>
    </font>
    <font>
      <b/>
      <sz val="24"/>
      <name val="B Zar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3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10" fontId="3" fillId="0" borderId="0" xfId="0" applyNumberFormat="1" applyFont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indent="1" readingOrder="2"/>
    </xf>
    <xf numFmtId="0" fontId="3" fillId="0" borderId="4" xfId="0" applyFont="1" applyBorder="1"/>
    <xf numFmtId="0" fontId="5" fillId="0" borderId="0" xfId="0" applyFont="1" applyAlignment="1">
      <alignment wrapText="1"/>
    </xf>
    <xf numFmtId="0" fontId="3" fillId="0" borderId="3" xfId="0" applyFont="1" applyBorder="1"/>
    <xf numFmtId="0" fontId="5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10" fillId="0" borderId="0" xfId="0" applyFont="1"/>
    <xf numFmtId="10" fontId="5" fillId="0" borderId="0" xfId="2" applyNumberFormat="1" applyFont="1"/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/>
    <xf numFmtId="3" fontId="10" fillId="0" borderId="0" xfId="0" applyNumberFormat="1" applyFont="1"/>
    <xf numFmtId="10" fontId="10" fillId="0" borderId="0" xfId="0" applyNumberFormat="1" applyFont="1" applyAlignment="1">
      <alignment horizontal="right"/>
    </xf>
    <xf numFmtId="3" fontId="10" fillId="0" borderId="4" xfId="0" applyNumberFormat="1" applyFont="1" applyBorder="1"/>
    <xf numFmtId="0" fontId="10" fillId="0" borderId="0" xfId="0" applyFont="1" applyAlignment="1">
      <alignment horizontal="right"/>
    </xf>
    <xf numFmtId="10" fontId="10" fillId="0" borderId="4" xfId="2" applyNumberFormat="1" applyFont="1" applyBorder="1"/>
    <xf numFmtId="3" fontId="3" fillId="0" borderId="3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5" fillId="0" borderId="0" xfId="0" applyFont="1"/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/>
    <xf numFmtId="10" fontId="3" fillId="0" borderId="3" xfId="2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0" fontId="3" fillId="0" borderId="0" xfId="2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3" fillId="0" borderId="2" xfId="0" applyFont="1" applyBorder="1" applyAlignment="1">
      <alignment wrapText="1"/>
    </xf>
    <xf numFmtId="0" fontId="3" fillId="0" borderId="0" xfId="0" applyFont="1" applyAlignment="1">
      <alignment vertical="center" wrapText="1"/>
    </xf>
    <xf numFmtId="0" fontId="6" fillId="0" borderId="4" xfId="0" applyFont="1" applyBorder="1" applyAlignment="1">
      <alignment vertical="center"/>
    </xf>
    <xf numFmtId="3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vertical="center" readingOrder="2"/>
    </xf>
    <xf numFmtId="0" fontId="5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 indent="1" readingOrder="2"/>
    </xf>
    <xf numFmtId="0" fontId="7" fillId="0" borderId="0" xfId="0" applyFont="1" applyAlignment="1">
      <alignment horizontal="center" vertical="center" wrapText="1" readingOrder="2"/>
    </xf>
    <xf numFmtId="0" fontId="5" fillId="0" borderId="2" xfId="0" applyFont="1" applyBorder="1" applyAlignment="1">
      <alignment horizontal="center" vertical="center" wrapText="1" readingOrder="2"/>
    </xf>
    <xf numFmtId="0" fontId="6" fillId="0" borderId="0" xfId="0" applyFont="1" applyAlignment="1">
      <alignment horizontal="center" vertical="center" wrapText="1" readingOrder="2"/>
    </xf>
    <xf numFmtId="0" fontId="5" fillId="0" borderId="0" xfId="0" applyFont="1" applyAlignment="1">
      <alignment horizontal="right" vertical="center" wrapText="1" readingOrder="2"/>
    </xf>
    <xf numFmtId="0" fontId="5" fillId="0" borderId="4" xfId="0" applyFont="1" applyBorder="1" applyAlignment="1">
      <alignment horizontal="right" vertical="center" wrapText="1" readingOrder="1"/>
    </xf>
    <xf numFmtId="0" fontId="5" fillId="0" borderId="0" xfId="0" applyFont="1" applyAlignment="1">
      <alignment horizontal="right" vertical="center" wrapText="1" readingOrder="1"/>
    </xf>
    <xf numFmtId="3" fontId="5" fillId="0" borderId="4" xfId="0" applyNumberFormat="1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center" vertical="center"/>
    </xf>
    <xf numFmtId="10" fontId="3" fillId="0" borderId="0" xfId="0" applyNumberFormat="1" applyFont="1" applyAlignment="1">
      <alignment horizontal="center" vertical="center" wrapText="1"/>
    </xf>
    <xf numFmtId="3" fontId="5" fillId="0" borderId="4" xfId="0" applyNumberFormat="1" applyFont="1" applyBorder="1" applyAlignment="1">
      <alignment horizontal="center"/>
    </xf>
    <xf numFmtId="0" fontId="5" fillId="0" borderId="0" xfId="0" applyFont="1"/>
    <xf numFmtId="9" fontId="5" fillId="0" borderId="4" xfId="2" applyFont="1" applyFill="1" applyBorder="1" applyAlignment="1">
      <alignment horizontal="center"/>
    </xf>
    <xf numFmtId="10" fontId="5" fillId="0" borderId="0" xfId="2" applyNumberFormat="1" applyFont="1" applyFill="1"/>
    <xf numFmtId="10" fontId="5" fillId="0" borderId="4" xfId="2" applyNumberFormat="1" applyFont="1" applyFill="1" applyBorder="1" applyAlignment="1">
      <alignment horizontal="center"/>
    </xf>
    <xf numFmtId="166" fontId="3" fillId="0" borderId="0" xfId="1" applyNumberFormat="1" applyFont="1" applyFill="1"/>
    <xf numFmtId="164" fontId="3" fillId="0" borderId="0" xfId="0" applyNumberFormat="1" applyFont="1"/>
    <xf numFmtId="3" fontId="5" fillId="0" borderId="0" xfId="0" applyNumberFormat="1" applyFont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10" fontId="3" fillId="0" borderId="4" xfId="2" applyNumberFormat="1" applyFont="1" applyFill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0" fontId="3" fillId="0" borderId="0" xfId="0" applyNumberFormat="1" applyFont="1" applyAlignment="1">
      <alignment horizontal="center"/>
    </xf>
    <xf numFmtId="10" fontId="3" fillId="0" borderId="4" xfId="2" applyNumberFormat="1" applyFont="1" applyBorder="1" applyAlignment="1">
      <alignment horizontal="center"/>
    </xf>
    <xf numFmtId="0" fontId="16" fillId="0" borderId="5" xfId="0" applyFont="1" applyBorder="1" applyAlignment="1">
      <alignment vertical="top"/>
    </xf>
    <xf numFmtId="0" fontId="0" fillId="0" borderId="0" xfId="0" applyAlignment="1">
      <alignment horizontal="left"/>
    </xf>
    <xf numFmtId="0" fontId="16" fillId="0" borderId="0" xfId="0" applyFont="1" applyAlignment="1">
      <alignment vertical="top"/>
    </xf>
    <xf numFmtId="3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" fontId="16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3" fillId="0" borderId="0" xfId="1" applyNumberFormat="1" applyFont="1" applyAlignment="1">
      <alignment horizontal="center" vertical="center" wrapText="1"/>
    </xf>
    <xf numFmtId="165" fontId="3" fillId="0" borderId="4" xfId="1" applyNumberFormat="1" applyFont="1" applyBorder="1" applyAlignment="1">
      <alignment horizontal="center" vertical="center"/>
    </xf>
    <xf numFmtId="4" fontId="16" fillId="0" borderId="0" xfId="0" applyNumberFormat="1" applyFont="1" applyAlignment="1">
      <alignment horizontal="right" vertical="top"/>
    </xf>
    <xf numFmtId="0" fontId="3" fillId="0" borderId="2" xfId="0" applyFont="1" applyBorder="1" applyAlignment="1">
      <alignment horizontal="center" vertical="center"/>
    </xf>
    <xf numFmtId="3" fontId="10" fillId="0" borderId="0" xfId="0" applyNumberFormat="1" applyFont="1" applyBorder="1"/>
    <xf numFmtId="0" fontId="6" fillId="0" borderId="0" xfId="0" applyFont="1" applyBorder="1" applyAlignment="1">
      <alignment vertical="center"/>
    </xf>
    <xf numFmtId="3" fontId="16" fillId="0" borderId="0" xfId="0" applyNumberFormat="1" applyFont="1" applyAlignment="1">
      <alignment horizontal="right" vertical="top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readingOrder="2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right" vertical="center" readingOrder="2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readingOrder="2"/>
    </xf>
    <xf numFmtId="0" fontId="7" fillId="0" borderId="2" xfId="0" applyFont="1" applyBorder="1" applyAlignment="1">
      <alignment horizontal="center" vertical="center" wrapText="1" readingOrder="2"/>
    </xf>
    <xf numFmtId="0" fontId="11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 readingOrder="2"/>
    </xf>
    <xf numFmtId="0" fontId="7" fillId="0" borderId="0" xfId="0" applyFont="1" applyAlignment="1">
      <alignment horizontal="center" vertical="center" wrapText="1" readingOrder="2"/>
    </xf>
    <xf numFmtId="0" fontId="3" fillId="0" borderId="4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6" fillId="0" borderId="5" xfId="0" applyFont="1" applyBorder="1" applyAlignment="1">
      <alignment vertical="center"/>
    </xf>
    <xf numFmtId="0" fontId="16" fillId="0" borderId="0" xfId="0" applyFont="1" applyAlignment="1">
      <alignment vertical="center"/>
    </xf>
    <xf numFmtId="3" fontId="16" fillId="0" borderId="5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3" fontId="16" fillId="0" borderId="0" xfId="0" applyNumberFormat="1" applyFont="1" applyAlignment="1">
      <alignment horizontal="center"/>
    </xf>
    <xf numFmtId="3" fontId="16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10" fontId="3" fillId="0" borderId="0" xfId="0" applyNumberFormat="1" applyFont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559593</xdr:colOff>
      <xdr:row>38</xdr:row>
      <xdr:rowOff>178594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4676891-4BBE-B73A-BCC0-2BB35C8D9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1659219" y="0"/>
          <a:ext cx="6631781" cy="74175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rightToLeft="1" view="pageBreakPreview" zoomScale="80" zoomScaleNormal="100" zoomScaleSheetLayoutView="80" workbookViewId="0">
      <selection activeCell="F21" sqref="F21"/>
    </sheetView>
  </sheetViews>
  <sheetFormatPr defaultRowHeight="15" x14ac:dyDescent="0.25"/>
  <cols>
    <col min="14" max="14" width="3.42578125" customWidth="1"/>
  </cols>
  <sheetData/>
  <printOptions horizontalCentered="1" verticalCentered="1"/>
  <pageMargins left="0" right="0" top="0" bottom="0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19"/>
  <sheetViews>
    <sheetView rightToLeft="1" view="pageBreakPreview" zoomScale="85" zoomScaleNormal="85" zoomScaleSheetLayoutView="85" workbookViewId="0">
      <selection activeCell="M9" sqref="M9:Q9"/>
    </sheetView>
  </sheetViews>
  <sheetFormatPr defaultColWidth="9.140625" defaultRowHeight="21" x14ac:dyDescent="0.55000000000000004"/>
  <cols>
    <col min="1" max="1" width="2.5703125" style="1" customWidth="1"/>
    <col min="2" max="2" width="1.28515625" style="1" customWidth="1"/>
    <col min="3" max="3" width="50" style="1" customWidth="1"/>
    <col min="4" max="4" width="2.28515625" style="1" bestFit="1" customWidth="1"/>
    <col min="5" max="5" width="19.28515625" style="1" bestFit="1" customWidth="1"/>
    <col min="6" max="6" width="2.28515625" style="1" bestFit="1" customWidth="1"/>
    <col min="7" max="7" width="18" style="1" customWidth="1"/>
    <col min="8" max="8" width="2.28515625" style="1" bestFit="1" customWidth="1"/>
    <col min="9" max="9" width="18.28515625" style="1" bestFit="1" customWidth="1"/>
    <col min="10" max="10" width="2.28515625" style="1" bestFit="1" customWidth="1"/>
    <col min="11" max="11" width="17.5703125" style="1" bestFit="1" customWidth="1"/>
    <col min="12" max="12" width="2.28515625" style="1" bestFit="1" customWidth="1"/>
    <col min="13" max="13" width="18.140625" style="1" customWidth="1"/>
    <col min="14" max="14" width="2.28515625" style="1" bestFit="1" customWidth="1"/>
    <col min="15" max="15" width="18.42578125" style="1" customWidth="1"/>
    <col min="16" max="16" width="2.28515625" style="1" bestFit="1" customWidth="1"/>
    <col min="17" max="17" width="19.42578125" style="5" customWidth="1"/>
    <col min="18" max="18" width="1" style="1" customWidth="1"/>
    <col min="19" max="19" width="3.5703125" style="1" customWidth="1"/>
    <col min="20" max="16384" width="9.140625" style="1"/>
  </cols>
  <sheetData>
    <row r="2" spans="3:17" ht="30" x14ac:dyDescent="0.55000000000000004">
      <c r="C2" s="97" t="s">
        <v>39</v>
      </c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</row>
    <row r="3" spans="3:17" ht="30" x14ac:dyDescent="0.55000000000000004">
      <c r="C3" s="97" t="s">
        <v>0</v>
      </c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</row>
    <row r="4" spans="3:17" ht="30" x14ac:dyDescent="0.55000000000000004">
      <c r="C4" s="97" t="s">
        <v>71</v>
      </c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</row>
    <row r="5" spans="3:17" ht="30" x14ac:dyDescent="0.55000000000000004"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3:17" ht="30" x14ac:dyDescent="0.55000000000000004"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3:17" ht="30" x14ac:dyDescent="0.55000000000000004">
      <c r="C7" s="94" t="s">
        <v>34</v>
      </c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</row>
    <row r="9" spans="3:17" s="4" customFormat="1" ht="34.5" customHeight="1" x14ac:dyDescent="0.25">
      <c r="C9" s="98" t="s">
        <v>35</v>
      </c>
      <c r="D9" s="98" t="s">
        <v>70</v>
      </c>
      <c r="E9" s="98" t="s">
        <v>2</v>
      </c>
      <c r="F9" s="98" t="s">
        <v>2</v>
      </c>
      <c r="G9" s="98" t="s">
        <v>2</v>
      </c>
      <c r="I9" s="98" t="s">
        <v>3</v>
      </c>
      <c r="J9" s="98" t="s">
        <v>3</v>
      </c>
      <c r="K9" s="98" t="s">
        <v>3</v>
      </c>
      <c r="M9" s="98" t="s">
        <v>72</v>
      </c>
      <c r="N9" s="98" t="s">
        <v>4</v>
      </c>
      <c r="O9" s="98" t="s">
        <v>4</v>
      </c>
      <c r="P9" s="98" t="s">
        <v>4</v>
      </c>
      <c r="Q9" s="98" t="s">
        <v>4</v>
      </c>
    </row>
    <row r="10" spans="3:17" s="13" customFormat="1" ht="24" x14ac:dyDescent="0.25">
      <c r="C10" s="98"/>
      <c r="D10" s="33"/>
      <c r="E10" s="92" t="s">
        <v>6</v>
      </c>
      <c r="F10" s="33"/>
      <c r="G10" s="92" t="s">
        <v>7</v>
      </c>
      <c r="I10" s="92" t="s">
        <v>36</v>
      </c>
      <c r="J10" s="33"/>
      <c r="K10" s="92" t="s">
        <v>37</v>
      </c>
      <c r="M10" s="92" t="s">
        <v>6</v>
      </c>
      <c r="N10" s="33"/>
      <c r="O10" s="92" t="s">
        <v>7</v>
      </c>
      <c r="Q10" s="92" t="s">
        <v>11</v>
      </c>
    </row>
    <row r="11" spans="3:17" s="13" customFormat="1" ht="24" x14ac:dyDescent="0.25">
      <c r="C11" s="98"/>
      <c r="D11" s="34"/>
      <c r="E11" s="93" t="s">
        <v>6</v>
      </c>
      <c r="F11" s="34"/>
      <c r="G11" s="93" t="s">
        <v>7</v>
      </c>
      <c r="I11" s="93"/>
      <c r="J11" s="34"/>
      <c r="K11" s="93"/>
      <c r="M11" s="93" t="s">
        <v>6</v>
      </c>
      <c r="N11" s="34"/>
      <c r="O11" s="93" t="s">
        <v>7</v>
      </c>
      <c r="Q11" s="93" t="s">
        <v>11</v>
      </c>
    </row>
    <row r="12" spans="3:17" ht="9" customHeight="1" x14ac:dyDescent="0.55000000000000004">
      <c r="C12" s="12"/>
      <c r="E12" s="2"/>
      <c r="G12" s="2"/>
      <c r="I12" s="2"/>
      <c r="K12" s="2"/>
      <c r="M12" s="2"/>
      <c r="O12" s="2"/>
      <c r="Q12" s="6"/>
    </row>
    <row r="13" spans="3:17" x14ac:dyDescent="0.55000000000000004">
      <c r="C13" s="1" t="s">
        <v>48</v>
      </c>
      <c r="E13" s="72">
        <f>'سهام پروژه'!G17</f>
        <v>500000000000</v>
      </c>
      <c r="F13" s="73"/>
      <c r="G13" s="72">
        <f>'سهام پروژه'!I17</f>
        <v>500000000000</v>
      </c>
      <c r="H13" s="73"/>
      <c r="I13" s="72">
        <f>'سهام پروژه'!M17</f>
        <v>0</v>
      </c>
      <c r="J13" s="73"/>
      <c r="K13" s="72">
        <v>0</v>
      </c>
      <c r="L13" s="73"/>
      <c r="M13" s="72">
        <f>E13+I13</f>
        <v>500000000000</v>
      </c>
      <c r="N13" s="73"/>
      <c r="O13" s="72">
        <f>M13</f>
        <v>500000000000</v>
      </c>
      <c r="P13" s="73"/>
      <c r="Q13" s="74">
        <f>O13/$O$15</f>
        <v>0.52076040200369167</v>
      </c>
    </row>
    <row r="14" spans="3:17" x14ac:dyDescent="0.55000000000000004">
      <c r="C14" s="1" t="s">
        <v>38</v>
      </c>
      <c r="E14" s="72">
        <f>سپرده!C18</f>
        <v>448354998763</v>
      </c>
      <c r="F14" s="73"/>
      <c r="G14" s="72">
        <f>E14</f>
        <v>448354998763</v>
      </c>
      <c r="H14" s="73"/>
      <c r="I14" s="72">
        <f>سپرده!E18</f>
        <v>23780547090</v>
      </c>
      <c r="J14" s="73"/>
      <c r="K14" s="72">
        <f>سپرده!G18</f>
        <v>12001100000</v>
      </c>
      <c r="L14" s="73"/>
      <c r="M14" s="72">
        <f>E14+I14-K14</f>
        <v>460134445853</v>
      </c>
      <c r="N14" s="73"/>
      <c r="O14" s="72">
        <f>M14</f>
        <v>460134445853</v>
      </c>
      <c r="P14" s="73"/>
      <c r="Q14" s="74">
        <f>O14/$O$15</f>
        <v>0.47923959799630833</v>
      </c>
    </row>
    <row r="15" spans="3:17" ht="21.75" thickBot="1" x14ac:dyDescent="0.6">
      <c r="C15" s="1" t="s">
        <v>33</v>
      </c>
      <c r="D15" s="2"/>
      <c r="E15" s="71">
        <f>SUM(E12:E14)</f>
        <v>948354998763</v>
      </c>
      <c r="F15" s="72"/>
      <c r="G15" s="71">
        <f>SUM(G12:G14)</f>
        <v>948354998763</v>
      </c>
      <c r="H15" s="72"/>
      <c r="I15" s="71">
        <f>SUM(I12:I14)</f>
        <v>23780547090</v>
      </c>
      <c r="J15" s="72"/>
      <c r="K15" s="71">
        <f>SUM(K12:K14)</f>
        <v>12001100000</v>
      </c>
      <c r="L15" s="72"/>
      <c r="M15" s="71">
        <f>SUM(M12:M14)</f>
        <v>960134445853</v>
      </c>
      <c r="N15" s="72"/>
      <c r="O15" s="71">
        <f>SUM(O12:O14)</f>
        <v>960134445853</v>
      </c>
      <c r="P15" s="72"/>
      <c r="Q15" s="75">
        <f t="shared" ref="Q15" si="0">O15/$O$15</f>
        <v>1</v>
      </c>
    </row>
    <row r="16" spans="3:17" ht="21.75" thickTop="1" x14ac:dyDescent="0.55000000000000004">
      <c r="Q16" s="6"/>
    </row>
    <row r="18" spans="3:17" ht="171" customHeight="1" x14ac:dyDescent="0.55000000000000004"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</row>
    <row r="19" spans="3:17" ht="34.5" customHeight="1" x14ac:dyDescent="0.75">
      <c r="C19" s="95">
        <v>1</v>
      </c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</row>
  </sheetData>
  <sortState ref="C12:Q15">
    <sortCondition descending="1" ref="O12:O15"/>
  </sortState>
  <mergeCells count="17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  <mergeCell ref="C7:Q7"/>
    <mergeCell ref="C19:Q19"/>
    <mergeCell ref="C18:Q18"/>
  </mergeCells>
  <printOptions horizontalCentered="1" verticalCentered="1"/>
  <pageMargins left="0" right="0" top="0" bottom="0" header="0" footer="0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AA19"/>
  <sheetViews>
    <sheetView rightToLeft="1" view="pageBreakPreview" zoomScale="70" zoomScaleNormal="50" zoomScaleSheetLayoutView="70" workbookViewId="0">
      <selection activeCell="E8" sqref="E8:I8"/>
    </sheetView>
  </sheetViews>
  <sheetFormatPr defaultColWidth="9.140625" defaultRowHeight="33" x14ac:dyDescent="0.8"/>
  <cols>
    <col min="1" max="1" width="2.5703125" style="15" customWidth="1"/>
    <col min="2" max="2" width="1.28515625" style="15" customWidth="1"/>
    <col min="3" max="3" width="53.140625" style="15" bestFit="1" customWidth="1"/>
    <col min="4" max="4" width="1" style="15" customWidth="1"/>
    <col min="5" max="5" width="9.28515625" style="15" bestFit="1" customWidth="1"/>
    <col min="6" max="6" width="3.5703125" style="15" bestFit="1" customWidth="1"/>
    <col min="7" max="7" width="27" style="15" bestFit="1" customWidth="1"/>
    <col min="8" max="8" width="3.5703125" style="15" bestFit="1" customWidth="1"/>
    <col min="9" max="9" width="29" style="15" bestFit="1" customWidth="1"/>
    <col min="10" max="10" width="3.5703125" style="15" bestFit="1" customWidth="1"/>
    <col min="11" max="11" width="13" style="15" customWidth="1"/>
    <col min="12" max="12" width="3.5703125" style="15" bestFit="1" customWidth="1"/>
    <col min="13" max="13" width="25" style="15" bestFit="1" customWidth="1"/>
    <col min="14" max="14" width="3.5703125" style="15" bestFit="1" customWidth="1"/>
    <col min="15" max="15" width="9.28515625" style="15" bestFit="1" customWidth="1"/>
    <col min="16" max="16" width="3.42578125" style="15" bestFit="1" customWidth="1"/>
    <col min="17" max="17" width="25" style="15" bestFit="1" customWidth="1"/>
    <col min="18" max="18" width="3.5703125" style="15" bestFit="1" customWidth="1"/>
    <col min="19" max="19" width="9.28515625" style="15" bestFit="1" customWidth="1"/>
    <col min="20" max="20" width="3.5703125" style="15" bestFit="1" customWidth="1"/>
    <col min="21" max="21" width="16.42578125" style="15" bestFit="1" customWidth="1"/>
    <col min="22" max="22" width="3.5703125" style="15" bestFit="1" customWidth="1"/>
    <col min="23" max="23" width="27" style="15" bestFit="1" customWidth="1"/>
    <col min="24" max="24" width="3.5703125" style="15" bestFit="1" customWidth="1"/>
    <col min="25" max="25" width="29" style="15" bestFit="1" customWidth="1"/>
    <col min="26" max="26" width="3.5703125" style="15" bestFit="1" customWidth="1"/>
    <col min="27" max="27" width="47.28515625" style="26" bestFit="1" customWidth="1"/>
    <col min="28" max="28" width="1" style="15" customWidth="1"/>
    <col min="29" max="29" width="9.140625" style="15" customWidth="1"/>
    <col min="30" max="16384" width="9.140625" style="15"/>
  </cols>
  <sheetData>
    <row r="2" spans="3:27" ht="46.5" x14ac:dyDescent="0.8">
      <c r="C2" s="105" t="s">
        <v>39</v>
      </c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</row>
    <row r="3" spans="3:27" ht="46.5" x14ac:dyDescent="0.8">
      <c r="C3" s="105" t="s">
        <v>0</v>
      </c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</row>
    <row r="4" spans="3:27" ht="46.5" x14ac:dyDescent="0.8">
      <c r="C4" s="105" t="s">
        <v>73</v>
      </c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</row>
    <row r="5" spans="3:27" ht="147" customHeight="1" x14ac:dyDescent="0.8">
      <c r="C5" s="17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3:27" ht="39" x14ac:dyDescent="0.8">
      <c r="C6" s="104" t="s">
        <v>42</v>
      </c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</row>
    <row r="8" spans="3:27" s="19" customFormat="1" ht="34.5" customHeight="1" x14ac:dyDescent="0.25">
      <c r="C8" s="99" t="s">
        <v>1</v>
      </c>
      <c r="E8" s="102" t="s">
        <v>70</v>
      </c>
      <c r="F8" s="102" t="s">
        <v>2</v>
      </c>
      <c r="G8" s="102" t="s">
        <v>2</v>
      </c>
      <c r="H8" s="102" t="s">
        <v>2</v>
      </c>
      <c r="I8" s="102" t="s">
        <v>2</v>
      </c>
      <c r="J8" s="106"/>
      <c r="K8" s="102" t="s">
        <v>3</v>
      </c>
      <c r="L8" s="102" t="s">
        <v>3</v>
      </c>
      <c r="M8" s="102" t="s">
        <v>3</v>
      </c>
      <c r="N8" s="102" t="s">
        <v>3</v>
      </c>
      <c r="O8" s="102" t="s">
        <v>3</v>
      </c>
      <c r="P8" s="102" t="s">
        <v>3</v>
      </c>
      <c r="Q8" s="102" t="s">
        <v>3</v>
      </c>
      <c r="R8" s="106"/>
      <c r="S8" s="102" t="s">
        <v>74</v>
      </c>
      <c r="T8" s="102" t="s">
        <v>4</v>
      </c>
      <c r="U8" s="102" t="s">
        <v>4</v>
      </c>
      <c r="V8" s="102" t="s">
        <v>4</v>
      </c>
      <c r="W8" s="102" t="s">
        <v>4</v>
      </c>
      <c r="X8" s="102" t="s">
        <v>4</v>
      </c>
      <c r="Y8" s="102" t="s">
        <v>4</v>
      </c>
      <c r="Z8" s="102" t="s">
        <v>4</v>
      </c>
      <c r="AA8" s="102" t="s">
        <v>4</v>
      </c>
    </row>
    <row r="9" spans="3:27" s="19" customFormat="1" ht="44.25" customHeight="1" x14ac:dyDescent="0.25">
      <c r="C9" s="99" t="s">
        <v>1</v>
      </c>
      <c r="D9" s="106"/>
      <c r="E9" s="100" t="s">
        <v>5</v>
      </c>
      <c r="F9" s="107"/>
      <c r="G9" s="100" t="s">
        <v>6</v>
      </c>
      <c r="H9" s="20"/>
      <c r="I9" s="100" t="s">
        <v>7</v>
      </c>
      <c r="J9" s="106"/>
      <c r="K9" s="100" t="s">
        <v>8</v>
      </c>
      <c r="L9" s="100" t="s">
        <v>8</v>
      </c>
      <c r="M9" s="100" t="s">
        <v>8</v>
      </c>
      <c r="N9" s="20"/>
      <c r="O9" s="100" t="s">
        <v>9</v>
      </c>
      <c r="P9" s="100" t="s">
        <v>9</v>
      </c>
      <c r="Q9" s="100" t="s">
        <v>9</v>
      </c>
      <c r="R9" s="106"/>
      <c r="S9" s="100" t="s">
        <v>5</v>
      </c>
      <c r="T9" s="107"/>
      <c r="U9" s="100" t="s">
        <v>10</v>
      </c>
      <c r="V9" s="107"/>
      <c r="W9" s="100" t="s">
        <v>6</v>
      </c>
      <c r="X9" s="107"/>
      <c r="Y9" s="100" t="s">
        <v>7</v>
      </c>
      <c r="Z9" s="106"/>
      <c r="AA9" s="100" t="s">
        <v>11</v>
      </c>
    </row>
    <row r="10" spans="3:27" s="19" customFormat="1" ht="54" customHeight="1" x14ac:dyDescent="0.25">
      <c r="C10" s="99" t="s">
        <v>1</v>
      </c>
      <c r="D10" s="106"/>
      <c r="E10" s="101" t="s">
        <v>5</v>
      </c>
      <c r="F10" s="108"/>
      <c r="G10" s="101" t="s">
        <v>6</v>
      </c>
      <c r="H10" s="21"/>
      <c r="I10" s="101" t="s">
        <v>7</v>
      </c>
      <c r="J10" s="106"/>
      <c r="K10" s="101" t="s">
        <v>5</v>
      </c>
      <c r="L10" s="21"/>
      <c r="M10" s="101" t="s">
        <v>6</v>
      </c>
      <c r="N10" s="21"/>
      <c r="O10" s="101" t="s">
        <v>5</v>
      </c>
      <c r="P10" s="21"/>
      <c r="Q10" s="101" t="s">
        <v>12</v>
      </c>
      <c r="R10" s="106"/>
      <c r="S10" s="101" t="s">
        <v>5</v>
      </c>
      <c r="T10" s="108"/>
      <c r="U10" s="101" t="s">
        <v>10</v>
      </c>
      <c r="V10" s="108"/>
      <c r="W10" s="101" t="s">
        <v>6</v>
      </c>
      <c r="X10" s="108"/>
      <c r="Y10" s="101" t="s">
        <v>7</v>
      </c>
      <c r="Z10" s="106"/>
      <c r="AA10" s="101" t="s">
        <v>11</v>
      </c>
    </row>
    <row r="11" spans="3:27" x14ac:dyDescent="0.8">
      <c r="C11" s="22" t="s">
        <v>45</v>
      </c>
      <c r="E11" s="23"/>
      <c r="G11" s="23">
        <v>150000000000</v>
      </c>
      <c r="I11" s="23">
        <v>150000000000</v>
      </c>
      <c r="K11" s="23"/>
      <c r="M11" s="23"/>
      <c r="O11" s="23"/>
      <c r="Q11" s="23"/>
      <c r="S11" s="23"/>
      <c r="U11" s="23"/>
      <c r="W11" s="23">
        <f>M11+G11</f>
        <v>150000000000</v>
      </c>
      <c r="Y11" s="23">
        <f>W11</f>
        <v>150000000000</v>
      </c>
      <c r="AA11" s="24">
        <f>Y11/'سرمایه گذاری ها'!$O$15</f>
        <v>0.1562281206011075</v>
      </c>
    </row>
    <row r="12" spans="3:27" x14ac:dyDescent="0.8">
      <c r="C12" s="15" t="s">
        <v>53</v>
      </c>
      <c r="E12" s="23"/>
      <c r="G12" s="23">
        <v>250000000000</v>
      </c>
      <c r="I12" s="23">
        <v>250000000000</v>
      </c>
      <c r="K12" s="23"/>
      <c r="M12" s="23"/>
      <c r="O12" s="23"/>
      <c r="Q12" s="23"/>
      <c r="S12" s="23"/>
      <c r="U12" s="23"/>
      <c r="W12" s="23">
        <f>M12+G12</f>
        <v>250000000000</v>
      </c>
      <c r="Y12" s="23">
        <f>W12</f>
        <v>250000000000</v>
      </c>
      <c r="AA12" s="24">
        <f>Y12/'سرمایه گذاری ها'!$O$15</f>
        <v>0.26038020100184583</v>
      </c>
    </row>
    <row r="13" spans="3:27" x14ac:dyDescent="0.8">
      <c r="C13" s="15" t="s">
        <v>41</v>
      </c>
      <c r="E13" s="23"/>
      <c r="G13" s="23">
        <v>80000000000</v>
      </c>
      <c r="I13" s="23">
        <v>80000000000</v>
      </c>
      <c r="K13" s="23"/>
      <c r="M13" s="23"/>
      <c r="O13" s="23"/>
      <c r="Q13" s="23"/>
      <c r="S13" s="23"/>
      <c r="U13" s="23"/>
      <c r="W13" s="23">
        <v>80000000000</v>
      </c>
      <c r="Y13" s="23">
        <v>80000000000</v>
      </c>
      <c r="AA13" s="24">
        <f>Y13/'سرمایه گذاری ها'!$O$15</f>
        <v>8.3321664320590669E-2</v>
      </c>
    </row>
    <row r="14" spans="3:27" x14ac:dyDescent="0.8">
      <c r="C14" s="15" t="s">
        <v>49</v>
      </c>
      <c r="E14" s="23"/>
      <c r="G14" s="23">
        <v>20000000000</v>
      </c>
      <c r="I14" s="23">
        <v>20000000000</v>
      </c>
      <c r="K14" s="23"/>
      <c r="M14" s="23"/>
      <c r="O14" s="23"/>
      <c r="Q14" s="23"/>
      <c r="S14" s="23"/>
      <c r="U14" s="23"/>
      <c r="W14" s="23">
        <v>20000000000</v>
      </c>
      <c r="Y14" s="23">
        <v>20000000000</v>
      </c>
      <c r="AA14" s="24">
        <f>Y14/'سرمایه گذاری ها'!$O$15</f>
        <v>2.0830416080147667E-2</v>
      </c>
    </row>
    <row r="15" spans="3:27" hidden="1" x14ac:dyDescent="0.8">
      <c r="C15" s="15" t="s">
        <v>43</v>
      </c>
      <c r="E15" s="23"/>
      <c r="G15" s="23">
        <v>0</v>
      </c>
      <c r="I15" s="23">
        <v>0</v>
      </c>
      <c r="K15" s="23"/>
      <c r="M15" s="23"/>
      <c r="O15" s="23"/>
      <c r="Q15" s="23"/>
      <c r="S15" s="23"/>
      <c r="U15" s="23"/>
      <c r="W15" s="23">
        <v>0</v>
      </c>
      <c r="Y15" s="23">
        <v>0</v>
      </c>
      <c r="AA15" s="24">
        <f>Y15/'سرمایه گذاری ها'!$O$15</f>
        <v>0</v>
      </c>
    </row>
    <row r="16" spans="3:27" ht="18" customHeight="1" x14ac:dyDescent="0.8">
      <c r="E16" s="23"/>
      <c r="G16" s="23"/>
      <c r="I16" s="23"/>
      <c r="K16" s="23"/>
      <c r="M16" s="23"/>
      <c r="O16" s="23"/>
      <c r="Q16" s="23"/>
      <c r="S16" s="23"/>
      <c r="U16" s="23"/>
      <c r="W16" s="23"/>
      <c r="Y16" s="23"/>
      <c r="AA16" s="24"/>
    </row>
    <row r="17" spans="3:27" ht="33.75" thickBot="1" x14ac:dyDescent="0.85">
      <c r="C17" s="15" t="s">
        <v>33</v>
      </c>
      <c r="E17" s="25"/>
      <c r="F17" s="23"/>
      <c r="G17" s="25">
        <f>SUM(G11:G16)</f>
        <v>500000000000</v>
      </c>
      <c r="H17" s="89"/>
      <c r="I17" s="25">
        <f>SUM(I11:I16)</f>
        <v>500000000000</v>
      </c>
      <c r="J17" s="23"/>
      <c r="K17" s="25"/>
      <c r="L17" s="89"/>
      <c r="M17" s="25">
        <f>SUM(M11:M16)</f>
        <v>0</v>
      </c>
      <c r="N17" s="89"/>
      <c r="O17" s="25"/>
      <c r="P17" s="89"/>
      <c r="Q17" s="25">
        <f>SUM(Q15:Q16)</f>
        <v>0</v>
      </c>
      <c r="R17" s="23"/>
      <c r="S17" s="25"/>
      <c r="T17" s="89"/>
      <c r="U17" s="25"/>
      <c r="V17" s="89"/>
      <c r="W17" s="25">
        <f>SUM(W11:W15)</f>
        <v>500000000000</v>
      </c>
      <c r="X17" s="89"/>
      <c r="Y17" s="25">
        <f>SUM(Y11:Y16)</f>
        <v>500000000000</v>
      </c>
      <c r="Z17" s="23"/>
      <c r="AA17" s="27">
        <f>SUM(AA11:AA14)</f>
        <v>0.52076040200369167</v>
      </c>
    </row>
    <row r="18" spans="3:27" ht="63.75" customHeight="1" thickTop="1" x14ac:dyDescent="0.8"/>
    <row r="19" spans="3:27" ht="37.5" customHeight="1" x14ac:dyDescent="0.95">
      <c r="C19" s="103">
        <v>2</v>
      </c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</row>
  </sheetData>
  <sortState ref="C11:AA16">
    <sortCondition descending="1" ref="Y11:Y16"/>
  </sortState>
  <mergeCells count="31">
    <mergeCell ref="C19:AA1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3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20"/>
  <sheetViews>
    <sheetView rightToLeft="1" view="pageBreakPreview" zoomScaleNormal="80" zoomScaleSheetLayoutView="100" workbookViewId="0">
      <selection activeCell="I18" sqref="I18"/>
    </sheetView>
  </sheetViews>
  <sheetFormatPr defaultColWidth="9.140625" defaultRowHeight="22.5" customHeight="1" x14ac:dyDescent="0.55000000000000004"/>
  <cols>
    <col min="1" max="1" width="80.140625" style="1" bestFit="1" customWidth="1"/>
    <col min="2" max="2" width="1" style="1" customWidth="1"/>
    <col min="3" max="3" width="21.42578125" style="1" bestFit="1" customWidth="1"/>
    <col min="4" max="4" width="1.140625" style="1" customWidth="1"/>
    <col min="5" max="5" width="20.28515625" style="1" bestFit="1" customWidth="1"/>
    <col min="6" max="6" width="1.140625" style="1" customWidth="1"/>
    <col min="7" max="7" width="20.28515625" style="1" bestFit="1" customWidth="1"/>
    <col min="8" max="8" width="1.140625" style="1" customWidth="1"/>
    <col min="9" max="9" width="21.42578125" style="1" bestFit="1" customWidth="1"/>
    <col min="10" max="10" width="1.140625" style="1" customWidth="1"/>
    <col min="11" max="11" width="20" style="1" bestFit="1" customWidth="1"/>
    <col min="12" max="12" width="1" style="1" customWidth="1"/>
    <col min="13" max="13" width="16.5703125" style="1" bestFit="1" customWidth="1"/>
    <col min="14" max="14" width="18.140625" style="1" bestFit="1" customWidth="1"/>
    <col min="15" max="16384" width="9.140625" style="1"/>
  </cols>
  <sheetData>
    <row r="2" spans="1:19" ht="22.5" customHeight="1" x14ac:dyDescent="0.55000000000000004">
      <c r="A2" s="97" t="s">
        <v>39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19" ht="22.5" customHeight="1" x14ac:dyDescent="0.55000000000000004">
      <c r="A3" s="97" t="s">
        <v>0</v>
      </c>
      <c r="B3" s="97"/>
      <c r="C3" s="97"/>
      <c r="D3" s="97"/>
      <c r="E3" s="97"/>
      <c r="F3" s="97"/>
      <c r="G3" s="97"/>
      <c r="H3" s="97"/>
      <c r="I3" s="97"/>
      <c r="J3" s="97"/>
      <c r="K3" s="97"/>
    </row>
    <row r="4" spans="1:19" ht="22.5" customHeight="1" x14ac:dyDescent="0.55000000000000004">
      <c r="A4" s="97" t="s">
        <v>73</v>
      </c>
      <c r="B4" s="97"/>
      <c r="C4" s="97"/>
      <c r="D4" s="97"/>
      <c r="E4" s="97"/>
      <c r="F4" s="97"/>
      <c r="G4" s="97"/>
      <c r="H4" s="97"/>
      <c r="I4" s="97"/>
      <c r="J4" s="97"/>
      <c r="K4" s="97"/>
    </row>
    <row r="5" spans="1:19" ht="22.5" customHeight="1" x14ac:dyDescent="0.55000000000000004">
      <c r="A5" s="9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 ht="22.5" customHeight="1" x14ac:dyDescent="0.55000000000000004">
      <c r="A6" s="94" t="s">
        <v>69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8"/>
      <c r="M6" s="8"/>
      <c r="N6" s="8"/>
      <c r="O6" s="8"/>
      <c r="P6" s="8"/>
      <c r="Q6" s="8"/>
      <c r="R6" s="8"/>
      <c r="S6" s="8"/>
    </row>
    <row r="7" spans="1:19" ht="22.5" customHeight="1" x14ac:dyDescent="0.55000000000000004">
      <c r="C7" s="2"/>
      <c r="D7" s="2"/>
      <c r="E7" s="2"/>
      <c r="F7" s="2"/>
      <c r="G7" s="2"/>
      <c r="H7" s="2"/>
      <c r="I7" s="2"/>
      <c r="J7" s="2"/>
      <c r="K7" s="2"/>
    </row>
    <row r="8" spans="1:19" s="3" customFormat="1" ht="22.5" customHeight="1" x14ac:dyDescent="0.55000000000000004">
      <c r="A8" s="109" t="s">
        <v>14</v>
      </c>
      <c r="C8" s="98" t="s">
        <v>70</v>
      </c>
      <c r="E8" s="98" t="s">
        <v>3</v>
      </c>
      <c r="F8" s="98" t="s">
        <v>3</v>
      </c>
      <c r="G8" s="98" t="s">
        <v>3</v>
      </c>
      <c r="I8" s="98" t="s">
        <v>72</v>
      </c>
      <c r="J8" s="98" t="s">
        <v>4</v>
      </c>
      <c r="K8" s="98" t="s">
        <v>4</v>
      </c>
    </row>
    <row r="9" spans="1:19" s="3" customFormat="1" ht="22.5" customHeight="1" x14ac:dyDescent="0.55000000000000004">
      <c r="A9" s="110" t="s">
        <v>14</v>
      </c>
      <c r="C9" s="111" t="s">
        <v>15</v>
      </c>
      <c r="E9" s="111" t="s">
        <v>16</v>
      </c>
      <c r="F9" s="43"/>
      <c r="G9" s="111" t="s">
        <v>17</v>
      </c>
      <c r="I9" s="111" t="s">
        <v>15</v>
      </c>
      <c r="J9" s="43"/>
      <c r="K9" s="112" t="s">
        <v>13</v>
      </c>
    </row>
    <row r="10" spans="1:19" s="3" customFormat="1" ht="8.25" customHeight="1" x14ac:dyDescent="0.75">
      <c r="A10" s="42"/>
      <c r="C10" s="32"/>
      <c r="E10" s="81"/>
      <c r="G10" s="81"/>
      <c r="I10" s="32"/>
      <c r="K10" s="82"/>
    </row>
    <row r="11" spans="1:19" s="3" customFormat="1" ht="22.5" customHeight="1" x14ac:dyDescent="0.55000000000000004">
      <c r="A11" s="125" t="s">
        <v>55</v>
      </c>
      <c r="B11" s="77"/>
      <c r="C11" s="127">
        <v>330816810883</v>
      </c>
      <c r="D11" s="128"/>
      <c r="E11" s="129">
        <v>20804585419</v>
      </c>
      <c r="F11" s="128"/>
      <c r="G11" s="129">
        <v>10000750000</v>
      </c>
      <c r="H11" s="128"/>
      <c r="I11" s="130">
        <f>C11+E11-G11</f>
        <v>341620646302</v>
      </c>
      <c r="J11" s="131"/>
      <c r="K11" s="132">
        <f>I11/'سرمایه گذاری ها'!$O$15</f>
        <v>0.35580501020198096</v>
      </c>
    </row>
    <row r="12" spans="1:19" s="3" customFormat="1" ht="22.5" customHeight="1" x14ac:dyDescent="0.55000000000000004">
      <c r="A12" s="126" t="s">
        <v>56</v>
      </c>
      <c r="B12" s="77"/>
      <c r="C12" s="129">
        <v>115010235837</v>
      </c>
      <c r="D12" s="128"/>
      <c r="E12" s="129">
        <v>2930180449</v>
      </c>
      <c r="F12" s="128"/>
      <c r="G12" s="129">
        <v>0</v>
      </c>
      <c r="H12" s="128"/>
      <c r="I12" s="129">
        <f t="shared" ref="I12:I16" si="0">C12+E12-G12</f>
        <v>117940416286</v>
      </c>
      <c r="J12" s="131"/>
      <c r="K12" s="132">
        <f>I12/'سرمایه گذاری ها'!$O$15</f>
        <v>0.12283739719516021</v>
      </c>
      <c r="N12" s="80"/>
    </row>
    <row r="13" spans="1:19" s="3" customFormat="1" ht="22.5" customHeight="1" x14ac:dyDescent="0.55000000000000004">
      <c r="A13" s="126" t="s">
        <v>57</v>
      </c>
      <c r="B13" s="77"/>
      <c r="C13" s="129">
        <v>163842960</v>
      </c>
      <c r="D13" s="128"/>
      <c r="E13" s="129">
        <v>692829</v>
      </c>
      <c r="F13" s="128"/>
      <c r="G13" s="129">
        <v>0</v>
      </c>
      <c r="H13" s="128"/>
      <c r="I13" s="129">
        <f t="shared" si="0"/>
        <v>164535789</v>
      </c>
      <c r="J13" s="131"/>
      <c r="K13" s="132">
        <f>I13/'سرمایه گذاری ها'!$O$15</f>
        <v>1.7136744724726918E-4</v>
      </c>
      <c r="M13" s="80"/>
      <c r="N13" s="80"/>
    </row>
    <row r="14" spans="1:19" s="3" customFormat="1" ht="22.5" customHeight="1" x14ac:dyDescent="0.55000000000000004">
      <c r="A14" s="126" t="s">
        <v>58</v>
      </c>
      <c r="B14" s="77"/>
      <c r="C14" s="129">
        <v>2361944682</v>
      </c>
      <c r="D14" s="128"/>
      <c r="E14" s="129">
        <v>45082365</v>
      </c>
      <c r="F14" s="128"/>
      <c r="G14" s="129">
        <v>2000350000</v>
      </c>
      <c r="H14" s="128"/>
      <c r="I14" s="129">
        <f>C14+E14-G14</f>
        <v>406677047</v>
      </c>
      <c r="J14" s="131"/>
      <c r="K14" s="132">
        <f>I14/'سرمایه گذاری ها'!$O$15</f>
        <v>4.2356260496278841E-4</v>
      </c>
    </row>
    <row r="15" spans="1:19" s="3" customFormat="1" ht="22.5" customHeight="1" x14ac:dyDescent="0.55000000000000004">
      <c r="A15" s="126" t="s">
        <v>59</v>
      </c>
      <c r="B15" s="77"/>
      <c r="C15" s="129">
        <v>1419601</v>
      </c>
      <c r="D15" s="128"/>
      <c r="E15" s="129">
        <v>6028</v>
      </c>
      <c r="F15" s="128"/>
      <c r="G15" s="129">
        <v>0</v>
      </c>
      <c r="H15" s="128"/>
      <c r="I15" s="129">
        <f t="shared" si="0"/>
        <v>1425629</v>
      </c>
      <c r="J15" s="131"/>
      <c r="K15" s="132">
        <f>I15/'سرمایه گذاری ها'!$O$15</f>
        <v>1.484822262296242E-6</v>
      </c>
    </row>
    <row r="16" spans="1:19" s="3" customFormat="1" ht="22.5" customHeight="1" x14ac:dyDescent="0.55000000000000004">
      <c r="A16" s="126" t="s">
        <v>60</v>
      </c>
      <c r="B16" s="77"/>
      <c r="C16" s="129">
        <v>744800</v>
      </c>
      <c r="D16" s="128"/>
      <c r="E16" s="129">
        <v>0</v>
      </c>
      <c r="F16" s="128"/>
      <c r="G16" s="129">
        <v>0</v>
      </c>
      <c r="H16" s="128"/>
      <c r="I16" s="129">
        <f t="shared" si="0"/>
        <v>744800</v>
      </c>
      <c r="J16" s="131"/>
      <c r="K16" s="132">
        <f>I16/'سرمایه گذاری ها'!$O$15</f>
        <v>7.7572469482469907E-7</v>
      </c>
    </row>
    <row r="17" spans="1:11" s="3" customFormat="1" ht="10.5" customHeight="1" x14ac:dyDescent="0.55000000000000004">
      <c r="A17" s="44"/>
      <c r="B17" s="44"/>
      <c r="C17" s="79"/>
      <c r="D17" s="4"/>
      <c r="E17" s="79"/>
      <c r="F17" s="4"/>
      <c r="G17" s="79"/>
      <c r="H17" s="4"/>
      <c r="I17" s="79"/>
      <c r="J17" s="4"/>
      <c r="K17" s="60"/>
    </row>
    <row r="18" spans="1:11" ht="22.5" customHeight="1" thickBot="1" x14ac:dyDescent="0.6">
      <c r="A18" s="45" t="s">
        <v>33</v>
      </c>
      <c r="B18" s="90"/>
      <c r="C18" s="71">
        <f>SUM(C11:C17)</f>
        <v>448354998763</v>
      </c>
      <c r="D18" s="72"/>
      <c r="E18" s="71">
        <f>SUM(E11:E17)</f>
        <v>23780547090</v>
      </c>
      <c r="F18" s="72"/>
      <c r="G18" s="71">
        <f>SUM(G11:G17)</f>
        <v>12001100000</v>
      </c>
      <c r="H18" s="72"/>
      <c r="I18" s="71">
        <f>SUM(I11:I17)</f>
        <v>460134445853</v>
      </c>
      <c r="J18" s="73"/>
      <c r="K18" s="70">
        <f>SUM(K11:K17)</f>
        <v>0.47923959799630833</v>
      </c>
    </row>
    <row r="19" spans="1:11" ht="22.5" customHeight="1" thickTop="1" x14ac:dyDescent="0.55000000000000004"/>
    <row r="20" spans="1:11" ht="32.25" customHeight="1" x14ac:dyDescent="0.75">
      <c r="A20" s="95">
        <v>3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</row>
  </sheetData>
  <sortState ref="A11:I16">
    <sortCondition descending="1" ref="I11:I16"/>
  </sortState>
  <mergeCells count="14">
    <mergeCell ref="A20:K20"/>
    <mergeCell ref="A2:K2"/>
    <mergeCell ref="A3:K3"/>
    <mergeCell ref="A4:K4"/>
    <mergeCell ref="A8:A9"/>
    <mergeCell ref="I9"/>
    <mergeCell ref="K9"/>
    <mergeCell ref="I8:K8"/>
    <mergeCell ref="C9"/>
    <mergeCell ref="C8"/>
    <mergeCell ref="E9"/>
    <mergeCell ref="G9"/>
    <mergeCell ref="E8:G8"/>
    <mergeCell ref="A6:K6"/>
  </mergeCells>
  <printOptions horizontalCentered="1" verticalCentered="1"/>
  <pageMargins left="0.7" right="0.7" top="0.75" bottom="0.75" header="0.3" footer="0.3"/>
  <pageSetup paperSize="9"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19"/>
  <sheetViews>
    <sheetView rightToLeft="1" view="pageBreakPreview" zoomScaleNormal="100" zoomScaleSheetLayoutView="100" workbookViewId="0">
      <selection activeCell="J14" sqref="J14"/>
    </sheetView>
  </sheetViews>
  <sheetFormatPr defaultColWidth="9.140625" defaultRowHeight="21" x14ac:dyDescent="0.55000000000000004"/>
  <cols>
    <col min="1" max="1" width="1.5703125" style="1" customWidth="1"/>
    <col min="2" max="2" width="41.7109375" style="1" bestFit="1" customWidth="1"/>
    <col min="3" max="3" width="1" style="1" customWidth="1"/>
    <col min="4" max="4" width="17.85546875" style="1" bestFit="1" customWidth="1"/>
    <col min="5" max="5" width="1" style="1" customWidth="1"/>
    <col min="6" max="6" width="14.28515625" style="1" bestFit="1" customWidth="1"/>
    <col min="7" max="7" width="1" style="1" customWidth="1"/>
    <col min="8" max="8" width="20.42578125" style="1" bestFit="1" customWidth="1"/>
    <col min="9" max="9" width="1" style="1" customWidth="1"/>
    <col min="10" max="10" width="31.42578125" style="1" bestFit="1" customWidth="1"/>
    <col min="11" max="16384" width="9.140625" style="1"/>
  </cols>
  <sheetData>
    <row r="2" spans="2:28" ht="30" x14ac:dyDescent="0.55000000000000004">
      <c r="B2" s="97" t="s">
        <v>39</v>
      </c>
      <c r="C2" s="97"/>
      <c r="D2" s="97"/>
      <c r="E2" s="97"/>
      <c r="F2" s="97"/>
      <c r="G2" s="97"/>
      <c r="H2" s="97"/>
      <c r="I2" s="97"/>
      <c r="J2" s="97"/>
    </row>
    <row r="3" spans="2:28" ht="30" x14ac:dyDescent="0.55000000000000004">
      <c r="B3" s="97" t="s">
        <v>18</v>
      </c>
      <c r="C3" s="97"/>
      <c r="D3" s="97"/>
      <c r="E3" s="97"/>
      <c r="F3" s="97"/>
      <c r="G3" s="97"/>
      <c r="H3" s="97"/>
      <c r="I3" s="97"/>
      <c r="J3" s="97"/>
    </row>
    <row r="4" spans="2:28" ht="30" x14ac:dyDescent="0.55000000000000004">
      <c r="B4" s="97" t="s">
        <v>73</v>
      </c>
      <c r="C4" s="97"/>
      <c r="D4" s="97"/>
      <c r="E4" s="97"/>
      <c r="F4" s="97"/>
      <c r="G4" s="97"/>
      <c r="H4" s="97"/>
      <c r="I4" s="97"/>
      <c r="J4" s="97"/>
    </row>
    <row r="5" spans="2:28" ht="64.5" customHeight="1" x14ac:dyDescent="0.55000000000000004"/>
    <row r="6" spans="2:28" ht="30" x14ac:dyDescent="0.55000000000000004">
      <c r="B6" s="94" t="s">
        <v>46</v>
      </c>
      <c r="C6" s="94"/>
      <c r="D6" s="94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2:28" ht="30" x14ac:dyDescent="0.55000000000000004">
      <c r="B7" s="9"/>
      <c r="D7" s="93" t="s">
        <v>20</v>
      </c>
      <c r="E7" s="93"/>
      <c r="F7" s="93"/>
      <c r="G7" s="93"/>
      <c r="H7" s="93"/>
      <c r="I7" s="8"/>
      <c r="J7" s="59" t="s">
        <v>21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2:28" s="3" customFormat="1" ht="51" customHeight="1" x14ac:dyDescent="0.6">
      <c r="B8" s="93" t="s">
        <v>22</v>
      </c>
      <c r="C8" s="11"/>
      <c r="D8" s="93" t="s">
        <v>15</v>
      </c>
      <c r="E8" s="11"/>
      <c r="F8" s="93" t="s">
        <v>26</v>
      </c>
      <c r="G8" s="11"/>
      <c r="H8" s="93" t="s">
        <v>11</v>
      </c>
      <c r="J8" s="39" t="s">
        <v>15</v>
      </c>
    </row>
    <row r="9" spans="2:28" s="3" customFormat="1" x14ac:dyDescent="0.55000000000000004">
      <c r="B9" s="3" t="s">
        <v>32</v>
      </c>
      <c r="D9" s="46">
        <f>'درآمد سپرده بانکی'!D15</f>
        <v>11799451197</v>
      </c>
      <c r="F9" s="60">
        <f>D9/$D$14</f>
        <v>1</v>
      </c>
      <c r="G9" s="4"/>
      <c r="H9" s="60">
        <f>D9/'سرمایه گذاری ها'!$O$15</f>
        <v>1.2289373897545322E-2</v>
      </c>
      <c r="J9" s="46">
        <f>'درآمد سپرده بانکی'!H15</f>
        <v>81617841856</v>
      </c>
    </row>
    <row r="10" spans="2:28" s="3" customFormat="1" x14ac:dyDescent="0.55000000000000004">
      <c r="B10" s="3" t="s">
        <v>51</v>
      </c>
      <c r="D10" s="46">
        <f>'سایر درآمدها'!D10</f>
        <v>0</v>
      </c>
      <c r="F10" s="60">
        <f t="shared" ref="F10:F12" si="0">D10/$D$14</f>
        <v>0</v>
      </c>
      <c r="G10" s="4"/>
      <c r="H10" s="60">
        <f>D10/'سرمایه گذاری ها'!$O$15</f>
        <v>0</v>
      </c>
      <c r="J10" s="46">
        <f>'سایر درآمدها'!F12</f>
        <v>18165232</v>
      </c>
    </row>
    <row r="11" spans="2:28" s="3" customFormat="1" x14ac:dyDescent="0.55000000000000004">
      <c r="B11" s="3" t="s">
        <v>31</v>
      </c>
      <c r="D11" s="46">
        <v>0</v>
      </c>
      <c r="F11" s="60">
        <f t="shared" si="0"/>
        <v>0</v>
      </c>
      <c r="G11" s="4"/>
      <c r="H11" s="60">
        <f>D11/'سرمایه گذاری ها'!$O$15</f>
        <v>0</v>
      </c>
      <c r="J11" s="46">
        <v>0</v>
      </c>
    </row>
    <row r="12" spans="2:28" s="3" customFormat="1" x14ac:dyDescent="0.55000000000000004">
      <c r="B12" s="3" t="s">
        <v>40</v>
      </c>
      <c r="D12" s="46">
        <v>0</v>
      </c>
      <c r="F12" s="60">
        <f t="shared" si="0"/>
        <v>0</v>
      </c>
      <c r="G12" s="4"/>
      <c r="H12" s="60">
        <f>D12/'سرمایه گذاری ها'!$O$15</f>
        <v>0</v>
      </c>
      <c r="J12" s="46">
        <v>4350000000</v>
      </c>
    </row>
    <row r="13" spans="2:28" s="3" customFormat="1" ht="12" customHeight="1" x14ac:dyDescent="0.55000000000000004">
      <c r="D13" s="46"/>
      <c r="F13" s="60"/>
      <c r="G13" s="4"/>
      <c r="H13" s="60"/>
      <c r="J13" s="46"/>
    </row>
    <row r="14" spans="2:28" ht="24.75" thickBot="1" x14ac:dyDescent="0.65">
      <c r="B14" s="10" t="s">
        <v>33</v>
      </c>
      <c r="D14" s="61">
        <f>SUM(D9:D12)</f>
        <v>11799451197</v>
      </c>
      <c r="E14" s="62"/>
      <c r="F14" s="63">
        <f>SUM(F9:F12)</f>
        <v>1</v>
      </c>
      <c r="G14" s="64"/>
      <c r="H14" s="65">
        <f>SUM(H9:H12)</f>
        <v>1.2289373897545322E-2</v>
      </c>
      <c r="J14" s="61">
        <f>SUM(J9:J12)</f>
        <v>85986007088</v>
      </c>
    </row>
    <row r="15" spans="2:28" ht="21.75" thickTop="1" x14ac:dyDescent="0.55000000000000004">
      <c r="D15" s="2"/>
    </row>
    <row r="16" spans="2:28" x14ac:dyDescent="0.55000000000000004">
      <c r="H16" s="1" t="s">
        <v>44</v>
      </c>
    </row>
    <row r="17" spans="2:10" x14ac:dyDescent="0.55000000000000004">
      <c r="H17" s="66"/>
    </row>
    <row r="18" spans="2:10" x14ac:dyDescent="0.55000000000000004">
      <c r="H18" s="67"/>
    </row>
    <row r="19" spans="2:10" ht="27" customHeight="1" x14ac:dyDescent="0.75">
      <c r="B19" s="95">
        <v>5</v>
      </c>
      <c r="C19" s="95"/>
      <c r="D19" s="95"/>
      <c r="E19" s="95"/>
      <c r="F19" s="95"/>
      <c r="G19" s="95"/>
      <c r="H19" s="95"/>
      <c r="I19" s="95"/>
      <c r="J19" s="95"/>
    </row>
  </sheetData>
  <sortState ref="B9:H12">
    <sortCondition descending="1" ref="D9:D12"/>
  </sortState>
  <mergeCells count="10">
    <mergeCell ref="B19:J19"/>
    <mergeCell ref="B2:J2"/>
    <mergeCell ref="B3:J3"/>
    <mergeCell ref="B4:J4"/>
    <mergeCell ref="B8"/>
    <mergeCell ref="D8"/>
    <mergeCell ref="F8"/>
    <mergeCell ref="H8"/>
    <mergeCell ref="D7:H7"/>
    <mergeCell ref="B6:D6"/>
  </mergeCells>
  <printOptions horizontalCentered="1" verticalCentered="1"/>
  <pageMargins left="0.7" right="0.7" top="0.75" bottom="0.75" header="0.3" footer="0.3"/>
  <pageSetup paperSize="9" scale="9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18"/>
  <sheetViews>
    <sheetView rightToLeft="1" view="pageBreakPreview" zoomScale="90" zoomScaleNormal="55" zoomScaleSheetLayoutView="90" workbookViewId="0">
      <selection activeCell="A16" sqref="A16:N17"/>
    </sheetView>
  </sheetViews>
  <sheetFormatPr defaultColWidth="9.140625" defaultRowHeight="21.75" customHeight="1" x14ac:dyDescent="0.25"/>
  <cols>
    <col min="1" max="1" width="2.7109375" style="47" customWidth="1"/>
    <col min="2" max="2" width="37.5703125" style="47" bestFit="1" customWidth="1"/>
    <col min="3" max="3" width="1" style="47" customWidth="1"/>
    <col min="4" max="4" width="18.85546875" style="47" bestFit="1" customWidth="1"/>
    <col min="5" max="5" width="3" style="47" bestFit="1" customWidth="1"/>
    <col min="6" max="6" width="13.28515625" style="47" bestFit="1" customWidth="1"/>
    <col min="7" max="7" width="3" style="47" bestFit="1" customWidth="1"/>
    <col min="8" max="8" width="20" style="47" bestFit="1" customWidth="1"/>
    <col min="9" max="9" width="3" style="47" bestFit="1" customWidth="1"/>
    <col min="10" max="10" width="19.85546875" style="47" bestFit="1" customWidth="1"/>
    <col min="11" max="11" width="3" style="47" bestFit="1" customWidth="1"/>
    <col min="12" max="12" width="15.7109375" style="47" bestFit="1" customWidth="1"/>
    <col min="13" max="13" width="3" style="47" bestFit="1" customWidth="1"/>
    <col min="14" max="14" width="19.5703125" style="47" customWidth="1"/>
    <col min="15" max="15" width="1" style="47" customWidth="1"/>
    <col min="16" max="16" width="15.7109375" style="47" bestFit="1" customWidth="1"/>
    <col min="17" max="17" width="9.140625" style="47"/>
    <col min="18" max="18" width="14.28515625" style="47" bestFit="1" customWidth="1"/>
    <col min="19" max="16384" width="9.140625" style="47"/>
  </cols>
  <sheetData>
    <row r="2" spans="1:16" ht="27" customHeight="1" x14ac:dyDescent="0.25">
      <c r="B2" s="116" t="s">
        <v>39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</row>
    <row r="3" spans="1:16" ht="27" customHeight="1" x14ac:dyDescent="0.25">
      <c r="B3" s="116" t="s">
        <v>18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</row>
    <row r="4" spans="1:16" ht="27" customHeight="1" x14ac:dyDescent="0.25">
      <c r="B4" s="116" t="s">
        <v>73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</row>
    <row r="5" spans="1:16" s="49" customFormat="1" ht="21.75" customHeight="1" x14ac:dyDescent="0.25"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</row>
    <row r="6" spans="1:16" s="1" customFormat="1" ht="21.75" customHeight="1" x14ac:dyDescent="0.55000000000000004">
      <c r="B6" s="115" t="s">
        <v>54</v>
      </c>
      <c r="C6" s="115"/>
      <c r="D6" s="115"/>
      <c r="E6" s="115"/>
      <c r="F6" s="115"/>
      <c r="G6" s="115"/>
      <c r="H6" s="115"/>
      <c r="I6" s="115"/>
      <c r="J6" s="115"/>
      <c r="K6" s="50"/>
      <c r="L6" s="50"/>
      <c r="M6" s="50"/>
      <c r="N6" s="50"/>
      <c r="O6" s="8"/>
      <c r="P6" s="8"/>
    </row>
    <row r="7" spans="1:16" s="1" customFormat="1" ht="21.75" customHeight="1" x14ac:dyDescent="0.55000000000000004">
      <c r="B7" s="51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8"/>
      <c r="P7" s="8"/>
    </row>
    <row r="8" spans="1:16" s="49" customFormat="1" ht="21.75" customHeight="1" x14ac:dyDescent="0.25">
      <c r="B8" s="52" t="s">
        <v>19</v>
      </c>
      <c r="C8" s="48"/>
      <c r="D8" s="117" t="s">
        <v>20</v>
      </c>
      <c r="E8" s="117" t="s">
        <v>20</v>
      </c>
      <c r="F8" s="117" t="s">
        <v>20</v>
      </c>
      <c r="G8" s="117" t="s">
        <v>20</v>
      </c>
      <c r="H8" s="117" t="s">
        <v>20</v>
      </c>
      <c r="I8" s="48"/>
      <c r="J8" s="117" t="s">
        <v>21</v>
      </c>
      <c r="K8" s="117" t="s">
        <v>21</v>
      </c>
      <c r="L8" s="117" t="s">
        <v>21</v>
      </c>
      <c r="M8" s="117" t="s">
        <v>21</v>
      </c>
      <c r="N8" s="117" t="s">
        <v>21</v>
      </c>
    </row>
    <row r="9" spans="1:16" s="54" customFormat="1" ht="58.5" customHeight="1" x14ac:dyDescent="0.25">
      <c r="B9" s="114" t="s">
        <v>22</v>
      </c>
      <c r="C9" s="48"/>
      <c r="D9" s="114" t="s">
        <v>23</v>
      </c>
      <c r="E9" s="53"/>
      <c r="F9" s="114" t="s">
        <v>24</v>
      </c>
      <c r="G9" s="53"/>
      <c r="H9" s="114" t="s">
        <v>25</v>
      </c>
      <c r="I9" s="48"/>
      <c r="J9" s="114" t="s">
        <v>23</v>
      </c>
      <c r="K9" s="53"/>
      <c r="L9" s="114" t="s">
        <v>24</v>
      </c>
      <c r="M9" s="53"/>
      <c r="N9" s="114" t="s">
        <v>25</v>
      </c>
    </row>
    <row r="10" spans="1:16" s="49" customFormat="1" ht="23.25" customHeight="1" x14ac:dyDescent="0.25">
      <c r="B10" s="55" t="s">
        <v>61</v>
      </c>
      <c r="C10" s="48"/>
      <c r="D10" s="68">
        <v>8823489526</v>
      </c>
      <c r="E10" s="69"/>
      <c r="F10" s="68">
        <v>327758</v>
      </c>
      <c r="G10" s="69"/>
      <c r="H10" s="68">
        <f>D10-F10</f>
        <v>8823161768</v>
      </c>
      <c r="I10" s="69"/>
      <c r="J10" s="68">
        <v>53787478586</v>
      </c>
      <c r="K10" s="69"/>
      <c r="L10" s="68">
        <v>23177792</v>
      </c>
      <c r="M10" s="69"/>
      <c r="N10" s="68">
        <f>J10-L10</f>
        <v>53764300794</v>
      </c>
    </row>
    <row r="11" spans="1:16" s="49" customFormat="1" ht="23.25" customHeight="1" x14ac:dyDescent="0.25">
      <c r="B11" s="55" t="s">
        <v>62</v>
      </c>
      <c r="C11" s="48"/>
      <c r="D11" s="68">
        <v>2930180449</v>
      </c>
      <c r="E11" s="69"/>
      <c r="F11" s="68">
        <v>0</v>
      </c>
      <c r="G11" s="69"/>
      <c r="H11" s="68">
        <f>D11-F11</f>
        <v>2930180449</v>
      </c>
      <c r="I11" s="69"/>
      <c r="J11" s="68">
        <v>23061057667</v>
      </c>
      <c r="K11" s="69"/>
      <c r="L11" s="68">
        <v>5895272</v>
      </c>
      <c r="M11" s="69"/>
      <c r="N11" s="68">
        <f>J11-L11</f>
        <v>23055162395</v>
      </c>
    </row>
    <row r="12" spans="1:16" s="49" customFormat="1" ht="23.25" customHeight="1" x14ac:dyDescent="0.25">
      <c r="B12" s="55" t="s">
        <v>63</v>
      </c>
      <c r="C12" s="48"/>
      <c r="D12" s="68">
        <v>692829</v>
      </c>
      <c r="E12" s="69"/>
      <c r="F12" s="68">
        <v>0</v>
      </c>
      <c r="G12" s="69"/>
      <c r="H12" s="68">
        <f>D12-F12</f>
        <v>692829</v>
      </c>
      <c r="I12" s="69"/>
      <c r="J12" s="68">
        <v>4468194348</v>
      </c>
      <c r="K12" s="69"/>
      <c r="L12" s="68">
        <v>0</v>
      </c>
      <c r="M12" s="69"/>
      <c r="N12" s="68">
        <f>J12-L12</f>
        <v>4468194348</v>
      </c>
    </row>
    <row r="13" spans="1:16" s="49" customFormat="1" ht="23.25" customHeight="1" x14ac:dyDescent="0.25">
      <c r="B13" s="55" t="s">
        <v>64</v>
      </c>
      <c r="C13" s="48"/>
      <c r="D13" s="68">
        <v>45082365</v>
      </c>
      <c r="E13" s="69"/>
      <c r="F13" s="68">
        <v>0</v>
      </c>
      <c r="G13" s="69"/>
      <c r="H13" s="68">
        <f t="shared" ref="H13:H14" si="0">D13-F13</f>
        <v>45082365</v>
      </c>
      <c r="I13" s="69"/>
      <c r="J13" s="68">
        <v>301037103</v>
      </c>
      <c r="K13" s="69"/>
      <c r="L13" s="68">
        <v>0</v>
      </c>
      <c r="M13" s="69"/>
      <c r="N13" s="68">
        <f t="shared" ref="N13:N14" si="1">J13-L13</f>
        <v>301037103</v>
      </c>
    </row>
    <row r="14" spans="1:16" s="49" customFormat="1" ht="23.25" customHeight="1" x14ac:dyDescent="0.25">
      <c r="B14" s="55" t="s">
        <v>65</v>
      </c>
      <c r="C14" s="48"/>
      <c r="D14" s="68">
        <v>6028</v>
      </c>
      <c r="E14" s="69"/>
      <c r="F14" s="68">
        <v>0</v>
      </c>
      <c r="G14" s="69"/>
      <c r="H14" s="68">
        <f t="shared" si="0"/>
        <v>6028</v>
      </c>
      <c r="I14" s="69"/>
      <c r="J14" s="68">
        <v>74152</v>
      </c>
      <c r="K14" s="69"/>
      <c r="L14" s="68">
        <v>0</v>
      </c>
      <c r="M14" s="69"/>
      <c r="N14" s="68">
        <f t="shared" si="1"/>
        <v>74152</v>
      </c>
    </row>
    <row r="15" spans="1:16" s="49" customFormat="1" ht="21.75" customHeight="1" thickBot="1" x14ac:dyDescent="0.3">
      <c r="B15" s="56" t="s">
        <v>33</v>
      </c>
      <c r="C15" s="57"/>
      <c r="D15" s="58">
        <f>SUM(D10:D14)</f>
        <v>11799451197</v>
      </c>
      <c r="E15" s="58"/>
      <c r="F15" s="58">
        <f>SUM(F10:F14)</f>
        <v>327758</v>
      </c>
      <c r="G15" s="58"/>
      <c r="H15" s="58">
        <f>SUM(H10:H14)</f>
        <v>11799123439</v>
      </c>
      <c r="I15" s="58"/>
      <c r="J15" s="58">
        <f>SUM(J10:J14)</f>
        <v>81617841856</v>
      </c>
      <c r="K15" s="58"/>
      <c r="L15" s="58">
        <f>SUM(L10:L14)</f>
        <v>29073064</v>
      </c>
      <c r="M15" s="58"/>
      <c r="N15" s="58">
        <f>SUM(N10:N14)</f>
        <v>81588768792</v>
      </c>
    </row>
    <row r="16" spans="1:16" ht="21.75" customHeight="1" thickTop="1" x14ac:dyDescent="0.25">
      <c r="A16" s="113">
        <v>6</v>
      </c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</row>
    <row r="17" spans="1:14" ht="21.75" customHeight="1" x14ac:dyDescent="0.25">
      <c r="A17" s="113"/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</row>
    <row r="18" spans="1:14" ht="21.75" customHeight="1" x14ac:dyDescent="0.25">
      <c r="B18" s="78"/>
      <c r="C18" s="77"/>
      <c r="D18" s="91"/>
      <c r="E18" s="77"/>
      <c r="F18" s="87"/>
      <c r="G18" s="77"/>
      <c r="H18" s="91"/>
    </row>
  </sheetData>
  <sortState ref="B10:N14">
    <sortCondition descending="1" ref="N10:N14"/>
  </sortState>
  <mergeCells count="14">
    <mergeCell ref="A16:N17"/>
    <mergeCell ref="B9"/>
    <mergeCell ref="B6:J6"/>
    <mergeCell ref="B2:N2"/>
    <mergeCell ref="B3:N3"/>
    <mergeCell ref="B4:N4"/>
    <mergeCell ref="L9"/>
    <mergeCell ref="N9"/>
    <mergeCell ref="J8:N8"/>
    <mergeCell ref="D9"/>
    <mergeCell ref="F9"/>
    <mergeCell ref="H9"/>
    <mergeCell ref="D8:H8"/>
    <mergeCell ref="J9"/>
  </mergeCells>
  <printOptions horizontalCentered="1" verticalCentered="1"/>
  <pageMargins left="0" right="0" top="0.75" bottom="0.75" header="0.3" footer="0.3"/>
  <pageSetup paperSize="9" scale="8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16"/>
  <sheetViews>
    <sheetView rightToLeft="1" view="pageBreakPreview" zoomScale="85" zoomScaleNormal="85" zoomScaleSheetLayoutView="85" workbookViewId="0">
      <selection activeCell="D12" sqref="D12"/>
    </sheetView>
  </sheetViews>
  <sheetFormatPr defaultColWidth="9.140625" defaultRowHeight="21.75" customHeight="1" x14ac:dyDescent="0.55000000000000004"/>
  <cols>
    <col min="1" max="1" width="3" style="1" customWidth="1"/>
    <col min="2" max="2" width="75.42578125" style="1" bestFit="1" customWidth="1"/>
    <col min="3" max="3" width="1" style="1" customWidth="1"/>
    <col min="4" max="4" width="18.7109375" style="1" bestFit="1" customWidth="1"/>
    <col min="5" max="5" width="1" style="1" customWidth="1"/>
    <col min="6" max="6" width="15" style="1" bestFit="1" customWidth="1"/>
    <col min="7" max="7" width="1" style="1" customWidth="1"/>
    <col min="8" max="8" width="20.28515625" style="1" bestFit="1" customWidth="1"/>
    <col min="9" max="9" width="1" style="1" customWidth="1"/>
    <col min="10" max="10" width="22.5703125" style="1" customWidth="1"/>
    <col min="11" max="11" width="1" style="1" customWidth="1"/>
    <col min="12" max="12" width="14.5703125" style="1" bestFit="1" customWidth="1"/>
    <col min="13" max="16384" width="9.140625" style="1"/>
  </cols>
  <sheetData>
    <row r="2" spans="1:26" ht="31.5" customHeight="1" x14ac:dyDescent="0.55000000000000004">
      <c r="B2" s="97" t="s">
        <v>39</v>
      </c>
      <c r="C2" s="97"/>
      <c r="D2" s="97"/>
      <c r="E2" s="97"/>
      <c r="F2" s="97"/>
      <c r="G2" s="97"/>
      <c r="H2" s="97"/>
      <c r="I2" s="97"/>
      <c r="J2" s="97"/>
    </row>
    <row r="3" spans="1:26" ht="31.5" customHeight="1" x14ac:dyDescent="0.55000000000000004">
      <c r="B3" s="97" t="s">
        <v>18</v>
      </c>
      <c r="C3" s="97"/>
      <c r="D3" s="97"/>
      <c r="E3" s="97"/>
      <c r="F3" s="97"/>
      <c r="G3" s="97"/>
      <c r="H3" s="97"/>
      <c r="I3" s="97"/>
      <c r="J3" s="97"/>
    </row>
    <row r="4" spans="1:26" ht="31.5" customHeight="1" x14ac:dyDescent="0.55000000000000004">
      <c r="B4" s="97" t="s">
        <v>73</v>
      </c>
      <c r="C4" s="97"/>
      <c r="D4" s="97"/>
      <c r="E4" s="97"/>
      <c r="F4" s="97"/>
      <c r="G4" s="97"/>
      <c r="H4" s="97"/>
      <c r="I4" s="97"/>
      <c r="J4" s="97"/>
    </row>
    <row r="5" spans="1:26" ht="73.5" customHeight="1" x14ac:dyDescent="0.55000000000000004"/>
    <row r="6" spans="1:26" ht="30" x14ac:dyDescent="0.55000000000000004">
      <c r="B6" s="94" t="s">
        <v>47</v>
      </c>
      <c r="C6" s="94"/>
      <c r="D6" s="94"/>
      <c r="E6" s="94"/>
      <c r="F6" s="94"/>
      <c r="G6" s="94"/>
      <c r="H6" s="94"/>
      <c r="I6" s="94"/>
      <c r="J6" s="9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30" x14ac:dyDescent="0.55000000000000004">
      <c r="B7" s="9"/>
      <c r="D7" s="41"/>
      <c r="E7" s="41"/>
      <c r="F7" s="41"/>
      <c r="G7" s="41"/>
      <c r="H7" s="41"/>
      <c r="I7" s="41"/>
      <c r="J7" s="41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s="3" customFormat="1" ht="31.5" customHeight="1" x14ac:dyDescent="0.55000000000000004">
      <c r="B8" s="120" t="s">
        <v>27</v>
      </c>
      <c r="C8" s="120" t="s">
        <v>27</v>
      </c>
      <c r="D8" s="120" t="s">
        <v>20</v>
      </c>
      <c r="E8" s="120" t="s">
        <v>20</v>
      </c>
      <c r="F8" s="120" t="s">
        <v>20</v>
      </c>
      <c r="H8" s="120" t="s">
        <v>21</v>
      </c>
      <c r="I8" s="120" t="s">
        <v>21</v>
      </c>
      <c r="J8" s="120" t="s">
        <v>21</v>
      </c>
    </row>
    <row r="9" spans="1:26" s="11" customFormat="1" ht="50.25" customHeight="1" x14ac:dyDescent="0.6">
      <c r="B9" s="119" t="s">
        <v>28</v>
      </c>
      <c r="D9" s="119" t="s">
        <v>29</v>
      </c>
      <c r="F9" s="119" t="s">
        <v>30</v>
      </c>
      <c r="H9" s="119" t="s">
        <v>29</v>
      </c>
      <c r="J9" s="119" t="s">
        <v>30</v>
      </c>
    </row>
    <row r="10" spans="1:26" s="3" customFormat="1" ht="21.75" customHeight="1" x14ac:dyDescent="0.55000000000000004">
      <c r="B10" s="14" t="s">
        <v>66</v>
      </c>
      <c r="D10" s="28">
        <v>8823489526</v>
      </c>
      <c r="E10" s="4"/>
      <c r="F10" s="7"/>
      <c r="G10" s="4"/>
      <c r="H10" s="28">
        <v>53787478586</v>
      </c>
      <c r="I10" s="4"/>
      <c r="J10" s="38"/>
    </row>
    <row r="11" spans="1:26" s="3" customFormat="1" ht="21.75" customHeight="1" x14ac:dyDescent="0.55000000000000004">
      <c r="B11" s="3" t="s">
        <v>62</v>
      </c>
      <c r="D11" s="79">
        <v>2930180449</v>
      </c>
      <c r="E11" s="4"/>
      <c r="F11" s="4"/>
      <c r="G11" s="4"/>
      <c r="H11" s="79">
        <v>23061057667</v>
      </c>
      <c r="I11" s="4"/>
      <c r="J11" s="40"/>
    </row>
    <row r="12" spans="1:26" s="3" customFormat="1" ht="21.75" customHeight="1" x14ac:dyDescent="0.55000000000000004">
      <c r="B12" s="3" t="s">
        <v>67</v>
      </c>
      <c r="D12" s="79">
        <v>692829</v>
      </c>
      <c r="E12" s="4"/>
      <c r="F12" s="4"/>
      <c r="G12" s="4"/>
      <c r="H12" s="79">
        <v>4468194348</v>
      </c>
      <c r="I12" s="4"/>
      <c r="J12" s="40"/>
    </row>
    <row r="13" spans="1:26" s="3" customFormat="1" ht="21.75" customHeight="1" x14ac:dyDescent="0.55000000000000004">
      <c r="B13" s="3" t="s">
        <v>68</v>
      </c>
      <c r="D13" s="79">
        <v>45082365</v>
      </c>
      <c r="E13" s="77"/>
      <c r="F13" s="87"/>
      <c r="G13" s="77"/>
      <c r="H13" s="79">
        <v>301037103</v>
      </c>
      <c r="I13" s="4"/>
      <c r="J13" s="40"/>
    </row>
    <row r="14" spans="1:26" s="3" customFormat="1" ht="21.75" customHeight="1" x14ac:dyDescent="0.55000000000000004">
      <c r="B14" s="3" t="s">
        <v>65</v>
      </c>
      <c r="D14" s="79">
        <v>6028</v>
      </c>
      <c r="E14" s="77"/>
      <c r="F14" s="87"/>
      <c r="G14" s="77"/>
      <c r="H14" s="79">
        <v>74152</v>
      </c>
      <c r="I14" s="4"/>
      <c r="J14" s="40"/>
    </row>
    <row r="15" spans="1:26" ht="21.75" customHeight="1" thickBot="1" x14ac:dyDescent="0.6">
      <c r="B15" s="118" t="s">
        <v>33</v>
      </c>
      <c r="C15" s="118"/>
      <c r="D15" s="29">
        <f>SUM(D10:D14)</f>
        <v>11799451197</v>
      </c>
      <c r="E15" s="30"/>
      <c r="F15" s="88"/>
      <c r="G15" s="30"/>
      <c r="H15" s="29">
        <f>SUM(H10:H14)</f>
        <v>81617841856</v>
      </c>
      <c r="I15" s="30"/>
      <c r="J15" s="31"/>
    </row>
    <row r="16" spans="1:26" ht="33" customHeight="1" thickTop="1" x14ac:dyDescent="0.75">
      <c r="A16" s="95">
        <v>7</v>
      </c>
      <c r="B16" s="95"/>
      <c r="C16" s="95"/>
      <c r="D16" s="95"/>
      <c r="E16" s="95"/>
      <c r="F16" s="95"/>
      <c r="G16" s="95"/>
      <c r="H16" s="95"/>
      <c r="I16" s="95"/>
      <c r="J16" s="95"/>
    </row>
  </sheetData>
  <sortState ref="B10:H14">
    <sortCondition descending="1" ref="H10:H14"/>
  </sortState>
  <mergeCells count="14">
    <mergeCell ref="A16:J16"/>
    <mergeCell ref="B2:J2"/>
    <mergeCell ref="B3:J3"/>
    <mergeCell ref="B4:J4"/>
    <mergeCell ref="B15:C15"/>
    <mergeCell ref="H9"/>
    <mergeCell ref="J9"/>
    <mergeCell ref="H8:J8"/>
    <mergeCell ref="B9"/>
    <mergeCell ref="B8:C8"/>
    <mergeCell ref="D9"/>
    <mergeCell ref="F9"/>
    <mergeCell ref="D8:F8"/>
    <mergeCell ref="B6:J6"/>
  </mergeCells>
  <printOptions horizontalCentered="1" verticalCentered="1"/>
  <pageMargins left="0.7" right="0.7" top="0" bottom="0" header="0.3" footer="0.3"/>
  <pageSetup paperSize="9" scale="8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7"/>
  <sheetViews>
    <sheetView rightToLeft="1" tabSelected="1" view="pageBreakPreview" zoomScaleNormal="100" zoomScaleSheetLayoutView="100" workbookViewId="0">
      <selection activeCell="B8" sqref="B8:B9"/>
    </sheetView>
  </sheetViews>
  <sheetFormatPr defaultColWidth="9.140625" defaultRowHeight="21" x14ac:dyDescent="0.55000000000000004"/>
  <cols>
    <col min="1" max="1" width="2.5703125" style="1" customWidth="1"/>
    <col min="2" max="2" width="47.85546875" style="1" bestFit="1" customWidth="1"/>
    <col min="3" max="3" width="1" style="1" customWidth="1"/>
    <col min="4" max="4" width="17.85546875" style="1" bestFit="1" customWidth="1"/>
    <col min="5" max="5" width="1" style="1" customWidth="1"/>
    <col min="6" max="6" width="29" style="1" customWidth="1"/>
    <col min="7" max="8" width="1" style="1" customWidth="1"/>
    <col min="9" max="9" width="9.140625" style="1" customWidth="1"/>
    <col min="10" max="16384" width="9.140625" style="1"/>
  </cols>
  <sheetData>
    <row r="2" spans="2:27" ht="30" x14ac:dyDescent="0.55000000000000004">
      <c r="B2" s="97" t="s">
        <v>39</v>
      </c>
      <c r="C2" s="97"/>
      <c r="D2" s="97"/>
      <c r="E2" s="97"/>
      <c r="F2" s="97"/>
      <c r="G2" s="97"/>
    </row>
    <row r="3" spans="2:27" ht="30" x14ac:dyDescent="0.55000000000000004">
      <c r="B3" s="97" t="s">
        <v>18</v>
      </c>
      <c r="C3" s="97"/>
      <c r="D3" s="97"/>
      <c r="E3" s="97"/>
      <c r="F3" s="97"/>
      <c r="G3" s="97"/>
    </row>
    <row r="4" spans="2:27" ht="30" x14ac:dyDescent="0.55000000000000004">
      <c r="B4" s="97" t="str">
        <f>'جمع درآمدها'!B4:J4</f>
        <v>برای ماه منتهی به  1405/05/31</v>
      </c>
      <c r="C4" s="97"/>
      <c r="D4" s="97"/>
      <c r="E4" s="97"/>
      <c r="F4" s="97"/>
      <c r="G4" s="97"/>
    </row>
    <row r="5" spans="2:27" ht="64.5" customHeight="1" x14ac:dyDescent="0.55000000000000004"/>
    <row r="6" spans="2:27" ht="30" x14ac:dyDescent="0.55000000000000004">
      <c r="B6" s="9" t="s">
        <v>50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spans="2:27" ht="30" x14ac:dyDescent="0.55000000000000004">
      <c r="B7" s="9"/>
      <c r="D7" s="121" t="s">
        <v>20</v>
      </c>
      <c r="E7" s="8"/>
      <c r="F7" s="123" t="s">
        <v>21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spans="2:27" s="3" customFormat="1" ht="23.25" customHeight="1" x14ac:dyDescent="0.6">
      <c r="B8" s="121" t="s">
        <v>51</v>
      </c>
      <c r="C8" s="35"/>
      <c r="D8" s="122"/>
      <c r="E8" s="35"/>
      <c r="F8" s="124"/>
      <c r="G8" s="11"/>
    </row>
    <row r="9" spans="2:27" s="3" customFormat="1" ht="30" x14ac:dyDescent="0.55000000000000004">
      <c r="B9" s="122" t="s">
        <v>51</v>
      </c>
      <c r="C9" s="35"/>
      <c r="D9" s="36" t="s">
        <v>15</v>
      </c>
      <c r="E9" s="37"/>
      <c r="F9" s="36" t="s">
        <v>15</v>
      </c>
      <c r="G9" s="4"/>
    </row>
    <row r="10" spans="2:27" s="3" customFormat="1" x14ac:dyDescent="0.55000000000000004">
      <c r="B10" s="76" t="s">
        <v>52</v>
      </c>
      <c r="C10" s="77"/>
      <c r="D10" s="83">
        <v>0</v>
      </c>
      <c r="E10" s="84"/>
      <c r="F10" s="83">
        <v>18165232</v>
      </c>
      <c r="G10" s="4"/>
    </row>
    <row r="11" spans="2:27" s="3" customFormat="1" ht="12" customHeight="1" x14ac:dyDescent="0.55000000000000004">
      <c r="D11" s="85"/>
      <c r="E11" s="85"/>
      <c r="F11" s="85"/>
      <c r="G11" s="4"/>
    </row>
    <row r="12" spans="2:27" ht="24.75" thickBot="1" x14ac:dyDescent="0.65">
      <c r="B12" s="10" t="s">
        <v>33</v>
      </c>
      <c r="D12" s="86">
        <f>SUM(D10:D11)</f>
        <v>0</v>
      </c>
      <c r="E12" s="86"/>
      <c r="F12" s="86">
        <f>SUM(F10:F11)</f>
        <v>18165232</v>
      </c>
      <c r="G12" s="16"/>
    </row>
    <row r="13" spans="2:27" ht="21.75" thickTop="1" x14ac:dyDescent="0.55000000000000004">
      <c r="D13" s="2"/>
    </row>
    <row r="17" spans="1:6" ht="27" customHeight="1" x14ac:dyDescent="0.75">
      <c r="A17" s="95">
        <v>8</v>
      </c>
      <c r="B17" s="95"/>
      <c r="C17" s="95"/>
      <c r="D17" s="95"/>
      <c r="E17" s="95"/>
      <c r="F17" s="95"/>
    </row>
  </sheetData>
  <mergeCells count="7">
    <mergeCell ref="B2:G2"/>
    <mergeCell ref="B3:G3"/>
    <mergeCell ref="B4:G4"/>
    <mergeCell ref="B8:B9"/>
    <mergeCell ref="A17:F17"/>
    <mergeCell ref="D7:D8"/>
    <mergeCell ref="F7:F8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صفحه اول </vt:lpstr>
      <vt:lpstr>سرمایه گذاری ها</vt:lpstr>
      <vt:lpstr>سهام پروژه</vt:lpstr>
      <vt:lpstr>سپرده</vt:lpstr>
      <vt:lpstr>جمع درآمدها</vt:lpstr>
      <vt:lpstr>سود اوراق بهادار و سپرده بانکی</vt:lpstr>
      <vt:lpstr>درآمد سپرده بانکی</vt:lpstr>
      <vt:lpstr>سایر درآمدها</vt:lpstr>
      <vt:lpstr>'جمع درآمدها'!Print_Area</vt:lpstr>
      <vt:lpstr>سپرده!Print_Area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Sajad Mahmoodi</cp:lastModifiedBy>
  <cp:lastPrinted>2024-11-24T12:49:28Z</cp:lastPrinted>
  <dcterms:created xsi:type="dcterms:W3CDTF">2021-12-28T12:49:50Z</dcterms:created>
  <dcterms:modified xsi:type="dcterms:W3CDTF">2026-08-26T09:36:50Z</dcterms:modified>
</cp:coreProperties>
</file>